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09 2025" sheetId="22" r:id="rId1"/>
    <sheet name="08 2025" sheetId="21" r:id="rId2"/>
    <sheet name="07 2025" sheetId="20" r:id="rId3"/>
    <sheet name="06 2025" sheetId="19" r:id="rId4"/>
    <sheet name="05 2025" sheetId="18" r:id="rId5"/>
    <sheet name="04 2025" sheetId="17" r:id="rId6"/>
    <sheet name="03 2025" sheetId="16" r:id="rId7"/>
    <sheet name="02 2025" sheetId="15" r:id="rId8"/>
    <sheet name="01 2025" sheetId="14" r:id="rId9"/>
  </sheets>
  <calcPr calcId="145621"/>
</workbook>
</file>

<file path=xl/calcChain.xml><?xml version="1.0" encoding="utf-8"?>
<calcChain xmlns="http://schemas.openxmlformats.org/spreadsheetml/2006/main">
  <c r="D83" i="22" l="1"/>
  <c r="D80" i="22"/>
  <c r="D79" i="22"/>
  <c r="D34" i="22" l="1"/>
  <c r="D29" i="22"/>
  <c r="D82" i="22"/>
  <c r="D84" i="22"/>
  <c r="D25" i="22"/>
  <c r="D85" i="22" l="1"/>
  <c r="D20" i="21"/>
  <c r="D17" i="21"/>
  <c r="D16" i="21"/>
  <c r="D22" i="21" l="1"/>
  <c r="D86" i="20"/>
  <c r="D88" i="20"/>
  <c r="D85" i="20"/>
  <c r="D84" i="20"/>
  <c r="D83" i="20"/>
  <c r="D87" i="20" l="1"/>
  <c r="D20" i="20"/>
  <c r="D90" i="20" l="1"/>
  <c r="D89" i="19"/>
  <c r="D85" i="19"/>
  <c r="D91" i="19"/>
  <c r="D88" i="19"/>
  <c r="D87" i="19"/>
  <c r="D54" i="19" l="1"/>
  <c r="D90" i="19" l="1"/>
  <c r="D92" i="19"/>
  <c r="D57" i="19" l="1"/>
  <c r="D93" i="19" s="1"/>
  <c r="D80" i="18" l="1"/>
  <c r="D76" i="18"/>
  <c r="D82" i="18"/>
  <c r="D79" i="18"/>
  <c r="D78" i="18"/>
  <c r="D22" i="18" l="1"/>
  <c r="D83" i="18"/>
  <c r="D81" i="18"/>
  <c r="D75" i="18"/>
  <c r="D77" i="18"/>
  <c r="D84" i="18" l="1"/>
  <c r="D82" i="17"/>
  <c r="D84" i="17"/>
  <c r="D81" i="17"/>
  <c r="D80" i="17"/>
  <c r="D59" i="17" l="1"/>
  <c r="D79" i="17"/>
  <c r="D83" i="17" l="1"/>
  <c r="D85" i="17"/>
  <c r="D86" i="17" l="1"/>
  <c r="D67" i="16"/>
  <c r="D69" i="16"/>
  <c r="D66" i="16"/>
  <c r="D65" i="16"/>
  <c r="D62" i="16" l="1"/>
  <c r="D46" i="16"/>
  <c r="D68" i="16"/>
  <c r="D70" i="16"/>
  <c r="D47" i="16" l="1"/>
  <c r="D71" i="16" l="1"/>
  <c r="D101" i="15"/>
  <c r="D99" i="15"/>
  <c r="D98" i="15"/>
  <c r="D51" i="15" l="1"/>
  <c r="D94" i="15"/>
  <c r="D61" i="15"/>
  <c r="D66" i="15"/>
  <c r="D19" i="15"/>
  <c r="D11" i="15"/>
  <c r="D102" i="15" l="1"/>
  <c r="D63" i="14" l="1"/>
  <c r="D61" i="14"/>
  <c r="D60" i="14"/>
  <c r="D40" i="14" l="1"/>
  <c r="D39" i="14"/>
  <c r="D51" i="14"/>
  <c r="D50" i="14"/>
  <c r="D64" i="14" l="1"/>
</calcChain>
</file>

<file path=xl/sharedStrings.xml><?xml version="1.0" encoding="utf-8"?>
<sst xmlns="http://schemas.openxmlformats.org/spreadsheetml/2006/main" count="1905" uniqueCount="199">
  <si>
    <t>OSNOVNA ŠKOLA BARTULA KAŠIĆA</t>
  </si>
  <si>
    <t>BRIBIRSKI PRILAZ 2</t>
  </si>
  <si>
    <t>23000 ZADAR</t>
  </si>
  <si>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</si>
  <si>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</si>
  <si>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</si>
  <si>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</si>
  <si>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</si>
  <si>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izdatka</t>
  </si>
  <si>
    <t>OIB: 07457010076</t>
  </si>
  <si>
    <t>SPLIT</t>
  </si>
  <si>
    <t>ZADAR</t>
  </si>
  <si>
    <t>VINDIJA DD</t>
  </si>
  <si>
    <t>TVORNICA KRUHA ZADAR DD</t>
  </si>
  <si>
    <t>KONZUM PLUS D.O.O.</t>
  </si>
  <si>
    <t>ZDRAVO I KVALITETNO FRUTARIJA D.O.O.</t>
  </si>
  <si>
    <t>MEDITERAN SECURITY D.O.O.</t>
  </si>
  <si>
    <t>ZAGREB</t>
  </si>
  <si>
    <t>VARAŽDIN</t>
  </si>
  <si>
    <t>3238 Računalne usluge</t>
  </si>
  <si>
    <t>3222 Namirnice</t>
  </si>
  <si>
    <t>Odgovorna osoba: Katica Skukan, ravnateljica</t>
  </si>
  <si>
    <t>ĆAMIL BAŠIĆ</t>
  </si>
  <si>
    <t>3223 Energija</t>
  </si>
  <si>
    <t>3221 Uredski materijal i ost mat rashodi</t>
  </si>
  <si>
    <t>3234 Komunalne usluge</t>
  </si>
  <si>
    <t>VODOVOD D.O.O.</t>
  </si>
  <si>
    <t>ČISTOĆA D.O.O.</t>
  </si>
  <si>
    <t>3239 Ostale usluge</t>
  </si>
  <si>
    <t>CIKLON D.O.O.</t>
  </si>
  <si>
    <t>3231 Usl tel pošte i prijevoza</t>
  </si>
  <si>
    <t>HEP-OPSKRBA D.O.O.</t>
  </si>
  <si>
    <t>FINANCIJSKA AGENCIJA</t>
  </si>
  <si>
    <t>A1 HRVATSKA D.O.O.</t>
  </si>
  <si>
    <t>HRVATSKI TELEKOM D.O.</t>
  </si>
  <si>
    <t>HP-HRVATSKA POŠTA DD</t>
  </si>
  <si>
    <t>VELIKA GORICA</t>
  </si>
  <si>
    <t>SAMIRIĆ D.O.O.</t>
  </si>
  <si>
    <t>3295 Pristojbe i naknade</t>
  </si>
  <si>
    <t>3237 Intelektualne i osobne usluge (ukupni bruto iznos naknade)</t>
  </si>
  <si>
    <t>3111 Bruto plaće za redovan rad (ukupni iznos bez bolovanja na teret HZZO)</t>
  </si>
  <si>
    <t>3132 Doprinos za obvezno zdrav osig</t>
  </si>
  <si>
    <t>3121 Ostali rashodi za zaposlene</t>
  </si>
  <si>
    <t>3212 Naknade za prijevoz</t>
  </si>
  <si>
    <t>PREMIUM PLUS d.o.o.</t>
  </si>
  <si>
    <t>47612356838</t>
  </si>
  <si>
    <t>VRSI</t>
  </si>
  <si>
    <t>DIMNJAČAR DANKO JURLINA</t>
  </si>
  <si>
    <t>25272825447</t>
  </si>
  <si>
    <t>3299 Ostali nespomenuti rashodi</t>
  </si>
  <si>
    <t>MARIKOMERC D.O.O.</t>
  </si>
  <si>
    <t>POLIČNIK</t>
  </si>
  <si>
    <t>PZ POLIČANKA</t>
  </si>
  <si>
    <t>54319613171</t>
  </si>
  <si>
    <t>RIJEKA TRANS D.O.O.</t>
  </si>
  <si>
    <t>08418011938</t>
  </si>
  <si>
    <t>KUKULJANOVO</t>
  </si>
  <si>
    <t>NARODNE NOVINE D.D.</t>
  </si>
  <si>
    <t>DIDACTA D.O.O.</t>
  </si>
  <si>
    <t>SLAVONSKI BROD</t>
  </si>
  <si>
    <t>3722 Naknade građanima i kućanstvima u naravi</t>
  </si>
  <si>
    <t>BROSS TRADE D.O.O.</t>
  </si>
  <si>
    <t>UDRUGA LANAC KRETANJA</t>
  </si>
  <si>
    <t>ZA SIJEČANJ 2025. GODINE</t>
  </si>
  <si>
    <t>UKUPNO ZA SIJEČANJ 2025.</t>
  </si>
  <si>
    <t>3232 Usl tek i inv održavanja</t>
  </si>
  <si>
    <t>CS DATA vl. Boris Lemić</t>
  </si>
  <si>
    <t>07928109478</t>
  </si>
  <si>
    <t>HRVATSKI ZAVOD ZA ZAPOŠLJAVANJE PU ZADAR</t>
  </si>
  <si>
    <t>ZA VELJAČU 2025. GODINE</t>
  </si>
  <si>
    <t>UKUPNO ZA VELJAČU 2025.</t>
  </si>
  <si>
    <t>3721 Naknade građanima i kućanstvima u novcu</t>
  </si>
  <si>
    <t>SISTEM SERVIS D.O.O.</t>
  </si>
  <si>
    <t>98221424251</t>
  </si>
  <si>
    <t>ALBA 69 D.O.O.</t>
  </si>
  <si>
    <t>EURO TEAM D.O.O.</t>
  </si>
  <si>
    <t>02330984979</t>
  </si>
  <si>
    <t>ISLAM LATINSKI</t>
  </si>
  <si>
    <t>HRVATSKA ZAJEDNICA RAČUNOVOĐA I FINANCIJSKIH DJELATNIKA</t>
  </si>
  <si>
    <t>3213  Stručno usavršavanje zaposlenika</t>
  </si>
  <si>
    <t>PEVEX D.D.</t>
  </si>
  <si>
    <t>SESVETE</t>
  </si>
  <si>
    <t>3433 Zatezne kamate</t>
  </si>
  <si>
    <t>ZADAR TEHNIKA d.o.o.</t>
  </si>
  <si>
    <t>77750062239</t>
  </si>
  <si>
    <t>DUBROVNIK SUN D.O.O.</t>
  </si>
  <si>
    <t>DUBROVNIK</t>
  </si>
  <si>
    <t>3211 Službena putovanja</t>
  </si>
  <si>
    <t>BLAIĆ D.O.O.</t>
  </si>
  <si>
    <t>OPTI PRINT ADRIA D.O.O.</t>
  </si>
  <si>
    <t>ZAVOD ZA JAVNO ZDRAVSTVO ZADAR</t>
  </si>
  <si>
    <t>3236 Zdravstvene i veterinarske usluge</t>
  </si>
  <si>
    <t>DUAL D.O.O.</t>
  </si>
  <si>
    <t>RAŽANAC</t>
  </si>
  <si>
    <t>G. D. DIZAJN</t>
  </si>
  <si>
    <t>HEP ELEKTRA D.O.O.</t>
  </si>
  <si>
    <t>43965974818</t>
  </si>
  <si>
    <t>UDRUGA TAJNIKA I RAČUNOV.</t>
  </si>
  <si>
    <t>TROGIR</t>
  </si>
  <si>
    <t>OPĆINA POLIČNIK</t>
  </si>
  <si>
    <t>POREDAK D.O.O.</t>
  </si>
  <si>
    <t>GRADSKA KNJIŽNICA ZADAR</t>
  </si>
  <si>
    <t>BLINK INFO D.O.O.</t>
  </si>
  <si>
    <t>HRVAT.UDR.RAVNAT.OŠ</t>
  </si>
  <si>
    <t>3294 Članarine</t>
  </si>
  <si>
    <t>DIVNA PROIZVODNJA I USLUGE d.o.o.</t>
  </si>
  <si>
    <t>PULA</t>
  </si>
  <si>
    <t>SVIJET STAKLA",VL.MIJO T</t>
  </si>
  <si>
    <t>20179846309</t>
  </si>
  <si>
    <t>GHIA SPORT D.O.O.</t>
  </si>
  <si>
    <t>PAZIN</t>
  </si>
  <si>
    <t>4226 Sportska i glazbena oprema</t>
  </si>
  <si>
    <t>ZA OŽUJAK 2025. GODINE</t>
  </si>
  <si>
    <t>UKUPNO ZA OŽUJAK 2025.</t>
  </si>
  <si>
    <t>3233 Usluge promidžbe i informiranja</t>
  </si>
  <si>
    <t>3214 Ostale naknade troškova zaposlenima</t>
  </si>
  <si>
    <t>HRVATSKE VODE</t>
  </si>
  <si>
    <t>77852558421</t>
  </si>
  <si>
    <t>AUTO KLJUČ obrt</t>
  </si>
  <si>
    <t>PODRAVKA DD</t>
  </si>
  <si>
    <t>KOPRIVNICA</t>
  </si>
  <si>
    <t>MULLER TRGOVINA ZAGREB D.O.O.</t>
  </si>
  <si>
    <t>ZA TRAVANJ 2025. GODINE</t>
  </si>
  <si>
    <t>UKUPNO ZA TRAVANJ 2025.</t>
  </si>
  <si>
    <t>LJEKARNA ZADAR</t>
  </si>
  <si>
    <t>4221 Uredska oprema i namještaj</t>
  </si>
  <si>
    <t>4227 Uređaji, strojevi i oprema za ost namjene</t>
  </si>
  <si>
    <t>3237 Intelektualne i osobne usluge</t>
  </si>
  <si>
    <t>O.M. SUPORT D.O.O.</t>
  </si>
  <si>
    <t>AGROPLANT D.O.O.</t>
  </si>
  <si>
    <t>03371889716</t>
  </si>
  <si>
    <t>ŠKOLSKA KNJIGA D.D.</t>
  </si>
  <si>
    <t>38967655335</t>
  </si>
  <si>
    <t>HRVATSKI SAVEZ UČENIČKIH ZADRUGA</t>
  </si>
  <si>
    <t>45052309127</t>
  </si>
  <si>
    <t>3291 Naknade članovima Povjerenstva</t>
  </si>
  <si>
    <t>3227 Službena radna odjeća i obuća</t>
  </si>
  <si>
    <t>FARMACIA SPEC. PROD.</t>
  </si>
  <si>
    <t>3299 Ostali nespomenuti rash posl</t>
  </si>
  <si>
    <t>PUNTICA D.O.O.</t>
  </si>
  <si>
    <t>VINJERAC</t>
  </si>
  <si>
    <t>ZA SVIBANJ 2025. GODINE</t>
  </si>
  <si>
    <t>UKUPNO ZA SVIBANJ 2025.</t>
  </si>
  <si>
    <t>INKO CENTAR D.O.O.</t>
  </si>
  <si>
    <t>TAKSI SLUŽBA ZADAR obrt za prijevoz S.Rogić</t>
  </si>
  <si>
    <t>67047522040</t>
  </si>
  <si>
    <t>ZADING d.o.o.</t>
  </si>
  <si>
    <t>ADRIATIC OSIGURANJE DD</t>
  </si>
  <si>
    <t>3292 Premije osiguranja</t>
  </si>
  <si>
    <t>ŠIBENIK</t>
  </si>
  <si>
    <t>GLAS KONCILA</t>
  </si>
  <si>
    <t>42821159693</t>
  </si>
  <si>
    <t>ZA LIPANJ 2025. GODINE</t>
  </si>
  <si>
    <t>UKUPNO ZA LIPANJ 2025.</t>
  </si>
  <si>
    <t>SAVEZ ENERGETIČARA HRVATSKE</t>
  </si>
  <si>
    <t>ABM FACILITY MANAGEMENT D.O.O.</t>
  </si>
  <si>
    <t>VLADE MATAS</t>
  </si>
  <si>
    <t>BLUEMAR</t>
  </si>
  <si>
    <t>U.O. RIVA-DALMACIJA</t>
  </si>
  <si>
    <t>HRVATSKI ŠKOLSKI MUZEJ</t>
  </si>
  <si>
    <t>EKSPERTNI SIGURNOSNI SUSTAVI D.O.O.</t>
  </si>
  <si>
    <t>HRVATSKO GEOGRAFSKO DRUŠTVO ZADAR</t>
  </si>
  <si>
    <t>TAPIKER D.O.O.</t>
  </si>
  <si>
    <t>27096844021</t>
  </si>
  <si>
    <t>DRUŠTVO ENERGETIČARA ZADAR</t>
  </si>
  <si>
    <t>E STORE J.D.O.O.</t>
  </si>
  <si>
    <t>3812 Tekuće donacije u naravi</t>
  </si>
  <si>
    <t>PRIRODOSLOVNO GRAFIČKA ŠKOLA</t>
  </si>
  <si>
    <t>87945705905</t>
  </si>
  <si>
    <t>ZA SRPANJ 2025. GODINE</t>
  </si>
  <si>
    <t>UKUPNO ZA SRPANJ 2025.</t>
  </si>
  <si>
    <t>REPROMATERIJAL ZADAR obrt</t>
  </si>
  <si>
    <t>55944756836</t>
  </si>
  <si>
    <t>TISKARSKI OBRT SKORIĆ</t>
  </si>
  <si>
    <t>92786975464</t>
  </si>
  <si>
    <t>BIBINJE</t>
  </si>
  <si>
    <t>BLISS Obrt za turizam</t>
  </si>
  <si>
    <t>MARICA MAMUT</t>
  </si>
  <si>
    <t>MELITA MOKOS</t>
  </si>
  <si>
    <t>ALFA D.O.O.</t>
  </si>
  <si>
    <t>74080813970</t>
  </si>
  <si>
    <t>PRINTSHOP d.o.o.</t>
  </si>
  <si>
    <t>QUANT RESEARCH D.O.O.</t>
  </si>
  <si>
    <t>UKUPNO ZA KOLOVOZ 2025.</t>
  </si>
  <si>
    <t>ZA KOLOVOZ 2025. GODINE</t>
  </si>
  <si>
    <t>ZA RUJAN 2025. GODINE</t>
  </si>
  <si>
    <t>UKUPNO ZA RUJAN 2025.</t>
  </si>
  <si>
    <t>3225 Sitni inventar</t>
  </si>
  <si>
    <t>OBRT BRUSIONICA GLAVIĆ</t>
  </si>
  <si>
    <t>46886942651</t>
  </si>
  <si>
    <t>NASADI D.O.O.</t>
  </si>
  <si>
    <t>JAVNI BILJEŽNIK EMIL BRKIĆ</t>
  </si>
  <si>
    <t>SVEUČILIŠTE U ZADRU</t>
  </si>
  <si>
    <t>PINO konzalting d.o.o.</t>
  </si>
  <si>
    <t>HRVATSKA ŠKOLSKA KARTOGRAFIJA</t>
  </si>
  <si>
    <t>68438078505</t>
  </si>
  <si>
    <t>FO"FOTO LOVRE"-ZADAR</t>
  </si>
  <si>
    <t>90007973429</t>
  </si>
  <si>
    <t>ALKA SCRIPT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</si>
</sst>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horizontal="center" wrapText="1" shrinkToFit="1"/>
    </xf>
    <xf numFmtId="0" fontId="0" fillId="2" borderId="1" xfId="0" applyFill="1" applyBorder="1" applyAlignment="1">
      <alignment horizontal="left" wrapText="1" shrinkToFit="1"/>
    </xf>
    <xf numFmtId="164" fontId="1" fillId="2" borderId="0" xfId="0" applyNumberFormat="1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/>
    <xf numFmtId="0" fontId="0" fillId="0" borderId="0" xfId="0" applyFill="1"/>
    <xf numFmtId="164" fontId="0" fillId="0" borderId="0" xfId="0" applyNumberFormat="1" applyFill="1"/>
    <xf numFmtId="49" fontId="0" fillId="0" borderId="1" xfId="0" applyNumberFormat="1" applyBorder="1" applyAlignment="1">
      <alignment horizontal="center"/>
    </xf>
    <xf numFmtId="0" fontId="0" fillId="0" borderId="0" xfId="0"/>
    <xf numFmtId="164" fontId="0" fillId="0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wrapText="1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zoomScale="170" zoomScaleNormal="170" workbookViewId="0">
      <selection activeCell="B92" sqref="B92"/>
    </sheetView>
  </sheetViews>
  <sheetFormatPr defaultRowHeight="15" x14ac:dyDescent="0.25"/>
  <cols>
    <col min="1" max="1" width="39" style="23" customWidth="1"/>
    <col min="2" max="2" width="14" style="38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185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31</v>
      </c>
      <c r="B10" s="6">
        <v>63073332379</v>
      </c>
      <c r="C10" s="6" t="s">
        <v>17</v>
      </c>
      <c r="D10" s="7">
        <v>830.73</v>
      </c>
      <c r="E10" s="8" t="s">
        <v>23</v>
      </c>
    </row>
    <row r="11" spans="1:5" x14ac:dyDescent="0.25">
      <c r="A11" s="5" t="s">
        <v>31</v>
      </c>
      <c r="B11" s="6">
        <v>63073332379</v>
      </c>
      <c r="C11" s="6" t="s">
        <v>17</v>
      </c>
      <c r="D11" s="7">
        <v>945.05</v>
      </c>
      <c r="E11" s="8" t="s">
        <v>23</v>
      </c>
    </row>
    <row r="12" spans="1:5" x14ac:dyDescent="0.25">
      <c r="A12" s="5" t="s">
        <v>194</v>
      </c>
      <c r="B12" s="22" t="s">
        <v>195</v>
      </c>
      <c r="C12" s="6" t="s">
        <v>17</v>
      </c>
      <c r="D12" s="7">
        <v>262.49</v>
      </c>
      <c r="E12" s="8" t="s">
        <v>24</v>
      </c>
    </row>
    <row r="13" spans="1:5" x14ac:dyDescent="0.25">
      <c r="A13" s="5" t="s">
        <v>44</v>
      </c>
      <c r="B13" s="22" t="s">
        <v>45</v>
      </c>
      <c r="C13" s="6" t="s">
        <v>11</v>
      </c>
      <c r="D13" s="7">
        <v>785.63</v>
      </c>
      <c r="E13" s="8" t="s">
        <v>24</v>
      </c>
    </row>
    <row r="14" spans="1:5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5" x14ac:dyDescent="0.25">
      <c r="A15" s="5" t="s">
        <v>27</v>
      </c>
      <c r="B15" s="6">
        <v>84923155727</v>
      </c>
      <c r="C15" s="6" t="s">
        <v>11</v>
      </c>
      <c r="D15" s="7">
        <v>33.520000000000003</v>
      </c>
      <c r="E15" s="8" t="s">
        <v>25</v>
      </c>
    </row>
    <row r="16" spans="1:5" x14ac:dyDescent="0.25">
      <c r="A16" s="5" t="s">
        <v>27</v>
      </c>
      <c r="B16" s="6">
        <v>84923155727</v>
      </c>
      <c r="C16" s="6" t="s">
        <v>11</v>
      </c>
      <c r="D16" s="7">
        <v>33.520000000000003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33.520000000000003</v>
      </c>
      <c r="E17" s="8" t="s">
        <v>25</v>
      </c>
    </row>
    <row r="18" spans="1:5" x14ac:dyDescent="0.25">
      <c r="A18" s="5" t="s">
        <v>27</v>
      </c>
      <c r="B18" s="6">
        <v>84923155727</v>
      </c>
      <c r="C18" s="6" t="s">
        <v>11</v>
      </c>
      <c r="D18" s="7">
        <v>32.43</v>
      </c>
      <c r="E18" s="8" t="s">
        <v>25</v>
      </c>
    </row>
    <row r="19" spans="1:5" x14ac:dyDescent="0.25">
      <c r="A19" s="5" t="s">
        <v>27</v>
      </c>
      <c r="B19" s="6">
        <v>84923155727</v>
      </c>
      <c r="C19" s="6" t="s">
        <v>11</v>
      </c>
      <c r="D19" s="7">
        <v>33.520000000000003</v>
      </c>
      <c r="E19" s="8" t="s">
        <v>25</v>
      </c>
    </row>
    <row r="20" spans="1:5" x14ac:dyDescent="0.25">
      <c r="A20" s="5" t="s">
        <v>27</v>
      </c>
      <c r="B20" s="6">
        <v>84923155727</v>
      </c>
      <c r="C20" s="6" t="s">
        <v>11</v>
      </c>
      <c r="D20" s="7">
        <v>34.6</v>
      </c>
      <c r="E20" s="8" t="s">
        <v>25</v>
      </c>
    </row>
    <row r="21" spans="1:5" x14ac:dyDescent="0.25">
      <c r="A21" s="5" t="s">
        <v>27</v>
      </c>
      <c r="B21" s="6">
        <v>84923155727</v>
      </c>
      <c r="C21" s="6" t="s">
        <v>11</v>
      </c>
      <c r="D21" s="7">
        <v>154.63</v>
      </c>
      <c r="E21" s="8" t="s">
        <v>25</v>
      </c>
    </row>
    <row r="22" spans="1:5" x14ac:dyDescent="0.25">
      <c r="A22" s="5" t="s">
        <v>191</v>
      </c>
      <c r="B22" s="6">
        <v>40716119005</v>
      </c>
      <c r="C22" s="6" t="s">
        <v>11</v>
      </c>
      <c r="D22" s="7">
        <v>264.61</v>
      </c>
      <c r="E22" s="5" t="s">
        <v>127</v>
      </c>
    </row>
    <row r="23" spans="1:5" x14ac:dyDescent="0.25">
      <c r="A23" s="5" t="s">
        <v>176</v>
      </c>
      <c r="B23" s="6">
        <v>83139333425</v>
      </c>
      <c r="C23" s="6" t="s">
        <v>11</v>
      </c>
      <c r="D23" s="7">
        <v>1800</v>
      </c>
      <c r="E23" s="5" t="s">
        <v>127</v>
      </c>
    </row>
    <row r="24" spans="1:5" x14ac:dyDescent="0.25">
      <c r="A24" s="5" t="s">
        <v>176</v>
      </c>
      <c r="B24" s="6">
        <v>83139333425</v>
      </c>
      <c r="C24" s="6" t="s">
        <v>11</v>
      </c>
      <c r="D24" s="7">
        <v>800</v>
      </c>
      <c r="E24" s="5" t="s">
        <v>127</v>
      </c>
    </row>
    <row r="25" spans="1:5" x14ac:dyDescent="0.25">
      <c r="A25" s="5" t="s">
        <v>94</v>
      </c>
      <c r="B25" s="6">
        <v>45732233774</v>
      </c>
      <c r="C25" s="6" t="s">
        <v>17</v>
      </c>
      <c r="D25" s="7">
        <f>86.08+238.06</f>
        <v>324.14</v>
      </c>
      <c r="E25" s="8" t="s">
        <v>187</v>
      </c>
    </row>
    <row r="26" spans="1:5" x14ac:dyDescent="0.25">
      <c r="A26" s="5" t="s">
        <v>32</v>
      </c>
      <c r="B26" s="6">
        <v>85821130368</v>
      </c>
      <c r="C26" s="6" t="s">
        <v>17</v>
      </c>
      <c r="D26" s="7">
        <v>64.7</v>
      </c>
      <c r="E26" s="8" t="s">
        <v>49</v>
      </c>
    </row>
    <row r="27" spans="1:5" x14ac:dyDescent="0.25">
      <c r="A27" s="5" t="s">
        <v>192</v>
      </c>
      <c r="B27" s="6">
        <v>10839679016</v>
      </c>
      <c r="C27" s="6" t="s">
        <v>11</v>
      </c>
      <c r="D27" s="7">
        <v>20</v>
      </c>
      <c r="E27" s="8" t="s">
        <v>49</v>
      </c>
    </row>
    <row r="28" spans="1:5" x14ac:dyDescent="0.25">
      <c r="A28" s="5" t="s">
        <v>85</v>
      </c>
      <c r="B28" s="6">
        <v>60174672203</v>
      </c>
      <c r="C28" s="6" t="s">
        <v>86</v>
      </c>
      <c r="D28" s="7">
        <v>90</v>
      </c>
      <c r="E28" s="8" t="s">
        <v>79</v>
      </c>
    </row>
    <row r="29" spans="1:5" x14ac:dyDescent="0.25">
      <c r="A29" s="5" t="s">
        <v>193</v>
      </c>
      <c r="B29" s="6">
        <v>2156897147</v>
      </c>
      <c r="C29" s="6" t="s">
        <v>17</v>
      </c>
      <c r="D29" s="7">
        <f>85+40</f>
        <v>125</v>
      </c>
      <c r="E29" s="8" t="s">
        <v>79</v>
      </c>
    </row>
    <row r="30" spans="1:5" x14ac:dyDescent="0.25">
      <c r="A30" s="5" t="s">
        <v>165</v>
      </c>
      <c r="B30" s="6">
        <v>53097723816</v>
      </c>
      <c r="C30" s="6" t="s">
        <v>11</v>
      </c>
      <c r="D30" s="7">
        <v>200</v>
      </c>
      <c r="E30" s="8" t="s">
        <v>24</v>
      </c>
    </row>
    <row r="31" spans="1:5" x14ac:dyDescent="0.25">
      <c r="A31" s="5" t="s">
        <v>190</v>
      </c>
      <c r="B31" s="6">
        <v>76576861981</v>
      </c>
      <c r="C31" s="6" t="s">
        <v>11</v>
      </c>
      <c r="D31" s="7">
        <v>2260</v>
      </c>
      <c r="E31" s="8" t="s">
        <v>28</v>
      </c>
    </row>
    <row r="32" spans="1:5" x14ac:dyDescent="0.25">
      <c r="A32" s="5" t="s">
        <v>90</v>
      </c>
      <c r="B32" s="6">
        <v>30765863795</v>
      </c>
      <c r="C32" s="6" t="s">
        <v>11</v>
      </c>
      <c r="D32" s="7">
        <v>21.9</v>
      </c>
      <c r="E32" s="8" t="s">
        <v>91</v>
      </c>
    </row>
    <row r="33" spans="1:5" x14ac:dyDescent="0.25">
      <c r="A33" s="5" t="s">
        <v>90</v>
      </c>
      <c r="B33" s="6">
        <v>30765863795</v>
      </c>
      <c r="C33" s="6" t="s">
        <v>11</v>
      </c>
      <c r="D33" s="7">
        <v>21.9</v>
      </c>
      <c r="E33" s="8" t="s">
        <v>91</v>
      </c>
    </row>
    <row r="34" spans="1:5" x14ac:dyDescent="0.25">
      <c r="A34" s="5" t="s">
        <v>198</v>
      </c>
      <c r="B34" s="6">
        <v>10350279556</v>
      </c>
      <c r="C34" s="6" t="s">
        <v>17</v>
      </c>
      <c r="D34" s="7">
        <f>22.47+130.14</f>
        <v>152.60999999999999</v>
      </c>
      <c r="E34" s="8" t="s">
        <v>24</v>
      </c>
    </row>
    <row r="35" spans="1:5" x14ac:dyDescent="0.25">
      <c r="A35" s="5" t="s">
        <v>57</v>
      </c>
      <c r="B35" s="6">
        <v>64546066176</v>
      </c>
      <c r="C35" s="6" t="s">
        <v>17</v>
      </c>
      <c r="D35" s="7">
        <v>5.19</v>
      </c>
      <c r="E35" s="8" t="s">
        <v>28</v>
      </c>
    </row>
    <row r="36" spans="1:5" x14ac:dyDescent="0.25">
      <c r="A36" s="5" t="s">
        <v>57</v>
      </c>
      <c r="B36" s="6">
        <v>64546066176</v>
      </c>
      <c r="C36" s="6" t="s">
        <v>17</v>
      </c>
      <c r="D36" s="7">
        <v>55.75</v>
      </c>
      <c r="E36" s="8" t="s">
        <v>24</v>
      </c>
    </row>
    <row r="37" spans="1:5" x14ac:dyDescent="0.25">
      <c r="A37" s="5" t="s">
        <v>26</v>
      </c>
      <c r="B37" s="6">
        <v>89406825003</v>
      </c>
      <c r="C37" s="6" t="s">
        <v>11</v>
      </c>
      <c r="D37" s="7">
        <v>6.16</v>
      </c>
      <c r="E37" s="8" t="s">
        <v>25</v>
      </c>
    </row>
    <row r="38" spans="1:5" x14ac:dyDescent="0.25">
      <c r="A38" s="5" t="s">
        <v>26</v>
      </c>
      <c r="B38" s="6">
        <v>89406825003</v>
      </c>
      <c r="C38" s="6" t="s">
        <v>11</v>
      </c>
      <c r="D38" s="7">
        <v>4.76</v>
      </c>
      <c r="E38" s="8" t="s">
        <v>25</v>
      </c>
    </row>
    <row r="39" spans="1:5" x14ac:dyDescent="0.25">
      <c r="A39" s="5" t="s">
        <v>26</v>
      </c>
      <c r="B39" s="6">
        <v>89406825003</v>
      </c>
      <c r="C39" s="6" t="s">
        <v>11</v>
      </c>
      <c r="D39" s="7">
        <v>92.21</v>
      </c>
      <c r="E39" s="8" t="s">
        <v>25</v>
      </c>
    </row>
    <row r="40" spans="1:5" x14ac:dyDescent="0.25">
      <c r="A40" s="5" t="s">
        <v>26</v>
      </c>
      <c r="B40" s="6">
        <v>89406825003</v>
      </c>
      <c r="C40" s="6" t="s">
        <v>11</v>
      </c>
      <c r="D40" s="7">
        <v>5.58</v>
      </c>
      <c r="E40" s="8" t="s">
        <v>25</v>
      </c>
    </row>
    <row r="41" spans="1:5" x14ac:dyDescent="0.25">
      <c r="A41" s="5" t="s">
        <v>26</v>
      </c>
      <c r="B41" s="6">
        <v>89406825003</v>
      </c>
      <c r="C41" s="6" t="s">
        <v>11</v>
      </c>
      <c r="D41" s="7">
        <v>7.64</v>
      </c>
      <c r="E41" s="8" t="s">
        <v>25</v>
      </c>
    </row>
    <row r="42" spans="1:5" x14ac:dyDescent="0.25">
      <c r="A42" s="5" t="s">
        <v>26</v>
      </c>
      <c r="B42" s="6">
        <v>89406825003</v>
      </c>
      <c r="C42" s="6" t="s">
        <v>11</v>
      </c>
      <c r="D42" s="7">
        <v>17.23</v>
      </c>
      <c r="E42" s="8" t="s">
        <v>25</v>
      </c>
    </row>
    <row r="43" spans="1:5" x14ac:dyDescent="0.25">
      <c r="A43" s="5" t="s">
        <v>26</v>
      </c>
      <c r="B43" s="6">
        <v>89406825003</v>
      </c>
      <c r="C43" s="6" t="s">
        <v>11</v>
      </c>
      <c r="D43" s="7">
        <v>96.32</v>
      </c>
      <c r="E43" s="8" t="s">
        <v>25</v>
      </c>
    </row>
    <row r="44" spans="1:5" x14ac:dyDescent="0.25">
      <c r="A44" s="5" t="s">
        <v>26</v>
      </c>
      <c r="B44" s="6">
        <v>89406825003</v>
      </c>
      <c r="C44" s="6" t="s">
        <v>11</v>
      </c>
      <c r="D44" s="7">
        <v>5.58</v>
      </c>
      <c r="E44" s="8" t="s">
        <v>25</v>
      </c>
    </row>
    <row r="45" spans="1:5" x14ac:dyDescent="0.25">
      <c r="A45" s="5" t="s">
        <v>26</v>
      </c>
      <c r="B45" s="6">
        <v>89406825003</v>
      </c>
      <c r="C45" s="6" t="s">
        <v>11</v>
      </c>
      <c r="D45" s="7">
        <v>7.64</v>
      </c>
      <c r="E45" s="8" t="s">
        <v>25</v>
      </c>
    </row>
    <row r="46" spans="1:5" x14ac:dyDescent="0.25">
      <c r="A46" s="5" t="s">
        <v>26</v>
      </c>
      <c r="B46" s="6">
        <v>89406825003</v>
      </c>
      <c r="C46" s="6" t="s">
        <v>11</v>
      </c>
      <c r="D46" s="7">
        <v>6.16</v>
      </c>
      <c r="E46" s="8" t="s">
        <v>25</v>
      </c>
    </row>
    <row r="47" spans="1:5" x14ac:dyDescent="0.25">
      <c r="A47" s="5" t="s">
        <v>26</v>
      </c>
      <c r="B47" s="6">
        <v>89406825003</v>
      </c>
      <c r="C47" s="6" t="s">
        <v>11</v>
      </c>
      <c r="D47" s="7">
        <v>4.76</v>
      </c>
      <c r="E47" s="8" t="s">
        <v>25</v>
      </c>
    </row>
    <row r="48" spans="1:5" x14ac:dyDescent="0.25">
      <c r="A48" s="5" t="s">
        <v>29</v>
      </c>
      <c r="B48" s="6">
        <v>52869401719</v>
      </c>
      <c r="C48" s="6" t="s">
        <v>11</v>
      </c>
      <c r="D48" s="7">
        <v>321.02999999999997</v>
      </c>
      <c r="E48" s="8" t="s">
        <v>25</v>
      </c>
    </row>
    <row r="49" spans="1:5" x14ac:dyDescent="0.25">
      <c r="A49" s="5" t="s">
        <v>66</v>
      </c>
      <c r="B49" s="22" t="s">
        <v>67</v>
      </c>
      <c r="C49" s="6" t="s">
        <v>36</v>
      </c>
      <c r="D49" s="7">
        <v>30</v>
      </c>
      <c r="E49" s="8" t="s">
        <v>19</v>
      </c>
    </row>
    <row r="50" spans="1:5" x14ac:dyDescent="0.25">
      <c r="A50" s="5" t="s">
        <v>62</v>
      </c>
      <c r="B50" s="6">
        <v>56575768790</v>
      </c>
      <c r="C50" s="6" t="s">
        <v>17</v>
      </c>
      <c r="D50" s="7">
        <v>124.45</v>
      </c>
      <c r="E50" s="8" t="s">
        <v>19</v>
      </c>
    </row>
    <row r="51" spans="1:5" x14ac:dyDescent="0.25">
      <c r="A51" s="5" t="s">
        <v>146</v>
      </c>
      <c r="B51" s="6">
        <v>66697874792</v>
      </c>
      <c r="C51" s="6" t="s">
        <v>11</v>
      </c>
      <c r="D51" s="7">
        <v>99.53</v>
      </c>
      <c r="E51" s="8" t="s">
        <v>19</v>
      </c>
    </row>
    <row r="52" spans="1:5" x14ac:dyDescent="0.25">
      <c r="A52" s="5" t="s">
        <v>72</v>
      </c>
      <c r="B52" s="22" t="s">
        <v>73</v>
      </c>
      <c r="C52" s="6" t="s">
        <v>11</v>
      </c>
      <c r="D52" s="7">
        <v>718</v>
      </c>
      <c r="E52" s="8" t="s">
        <v>19</v>
      </c>
    </row>
    <row r="53" spans="1:5" x14ac:dyDescent="0.25">
      <c r="A53" s="5" t="s">
        <v>74</v>
      </c>
      <c r="B53" s="6">
        <v>55610250666</v>
      </c>
      <c r="C53" s="6" t="s">
        <v>11</v>
      </c>
      <c r="D53" s="7">
        <v>1036.94</v>
      </c>
      <c r="E53" s="8" t="s">
        <v>24</v>
      </c>
    </row>
    <row r="54" spans="1:5" x14ac:dyDescent="0.25">
      <c r="A54" s="5" t="s">
        <v>74</v>
      </c>
      <c r="B54" s="6">
        <v>55610250666</v>
      </c>
      <c r="C54" s="6" t="s">
        <v>11</v>
      </c>
      <c r="D54" s="7">
        <v>285.75</v>
      </c>
      <c r="E54" s="8" t="s">
        <v>24</v>
      </c>
    </row>
    <row r="55" spans="1:5" x14ac:dyDescent="0.25">
      <c r="A55" s="5" t="s">
        <v>16</v>
      </c>
      <c r="B55" s="22" t="s">
        <v>48</v>
      </c>
      <c r="C55" s="6" t="s">
        <v>11</v>
      </c>
      <c r="D55" s="7">
        <v>81.25</v>
      </c>
      <c r="E55" s="8" t="s">
        <v>28</v>
      </c>
    </row>
    <row r="56" spans="1:5" x14ac:dyDescent="0.25">
      <c r="A56" s="5" t="s">
        <v>16</v>
      </c>
      <c r="B56" s="22" t="s">
        <v>48</v>
      </c>
      <c r="C56" s="6" t="s">
        <v>11</v>
      </c>
      <c r="D56" s="7">
        <v>50</v>
      </c>
      <c r="E56" s="8" t="s">
        <v>28</v>
      </c>
    </row>
    <row r="57" spans="1:5" x14ac:dyDescent="0.25">
      <c r="A57" s="5" t="s">
        <v>196</v>
      </c>
      <c r="B57" s="22" t="s">
        <v>197</v>
      </c>
      <c r="C57" s="6" t="s">
        <v>11</v>
      </c>
      <c r="D57" s="7">
        <v>66.349999999999994</v>
      </c>
      <c r="E57" s="8" t="s">
        <v>28</v>
      </c>
    </row>
    <row r="58" spans="1:5" x14ac:dyDescent="0.25">
      <c r="A58" s="5" t="s">
        <v>118</v>
      </c>
      <c r="B58" s="22" t="s">
        <v>117</v>
      </c>
      <c r="C58" s="6" t="s">
        <v>11</v>
      </c>
      <c r="D58" s="7">
        <v>438.8</v>
      </c>
      <c r="E58" s="8" t="s">
        <v>28</v>
      </c>
    </row>
    <row r="59" spans="1:5" x14ac:dyDescent="0.25">
      <c r="A59" s="5" t="s">
        <v>188</v>
      </c>
      <c r="B59" s="22" t="s">
        <v>189</v>
      </c>
      <c r="C59" s="6" t="s">
        <v>11</v>
      </c>
      <c r="D59" s="7">
        <v>48</v>
      </c>
      <c r="E59" s="8" t="s">
        <v>28</v>
      </c>
    </row>
    <row r="60" spans="1:5" x14ac:dyDescent="0.25">
      <c r="A60" s="5" t="s">
        <v>88</v>
      </c>
      <c r="B60" s="6">
        <v>95496741798</v>
      </c>
      <c r="C60" s="6" t="s">
        <v>11</v>
      </c>
      <c r="D60" s="7">
        <v>284.56</v>
      </c>
      <c r="E60" s="8" t="s">
        <v>24</v>
      </c>
    </row>
    <row r="61" spans="1:5" x14ac:dyDescent="0.25">
      <c r="A61" s="5" t="s">
        <v>88</v>
      </c>
      <c r="B61" s="6">
        <v>95496741798</v>
      </c>
      <c r="C61" s="6" t="s">
        <v>11</v>
      </c>
      <c r="D61" s="7">
        <v>102.6</v>
      </c>
      <c r="E61" s="8" t="s">
        <v>24</v>
      </c>
    </row>
    <row r="62" spans="1:5" x14ac:dyDescent="0.25">
      <c r="A62" s="5" t="s">
        <v>89</v>
      </c>
      <c r="B62" s="6">
        <v>11469787133</v>
      </c>
      <c r="C62" s="6" t="s">
        <v>17</v>
      </c>
      <c r="D62" s="7">
        <v>276.25</v>
      </c>
      <c r="E62" s="8" t="s">
        <v>28</v>
      </c>
    </row>
    <row r="63" spans="1:5" x14ac:dyDescent="0.25">
      <c r="A63" s="5" t="s">
        <v>89</v>
      </c>
      <c r="B63" s="6">
        <v>11469787133</v>
      </c>
      <c r="C63" s="6" t="s">
        <v>17</v>
      </c>
      <c r="D63" s="7">
        <v>276.25</v>
      </c>
      <c r="E63" s="8" t="s">
        <v>28</v>
      </c>
    </row>
    <row r="64" spans="1:5" x14ac:dyDescent="0.25">
      <c r="A64" s="5" t="s">
        <v>50</v>
      </c>
      <c r="B64" s="6">
        <v>2359254184</v>
      </c>
      <c r="C64" s="6" t="s">
        <v>51</v>
      </c>
      <c r="D64" s="7">
        <v>115.63</v>
      </c>
      <c r="E64" s="8" t="s">
        <v>20</v>
      </c>
    </row>
    <row r="65" spans="1:5" x14ac:dyDescent="0.25">
      <c r="A65" s="5" t="s">
        <v>61</v>
      </c>
      <c r="B65" s="6">
        <v>83598114879</v>
      </c>
      <c r="C65" s="6" t="s">
        <v>10</v>
      </c>
      <c r="D65" s="7">
        <v>1514.1</v>
      </c>
      <c r="E65" s="8" t="s">
        <v>20</v>
      </c>
    </row>
    <row r="66" spans="1:5" x14ac:dyDescent="0.25">
      <c r="A66" s="5" t="s">
        <v>99</v>
      </c>
      <c r="B66" s="6">
        <v>87120007882</v>
      </c>
      <c r="C66" s="6" t="s">
        <v>51</v>
      </c>
      <c r="D66" s="7">
        <v>3.19</v>
      </c>
      <c r="E66" s="8" t="s">
        <v>25</v>
      </c>
    </row>
    <row r="67" spans="1:5" x14ac:dyDescent="0.25">
      <c r="A67" s="5" t="s">
        <v>99</v>
      </c>
      <c r="B67" s="6">
        <v>87120007882</v>
      </c>
      <c r="C67" s="6" t="s">
        <v>51</v>
      </c>
      <c r="D67" s="7">
        <v>3.19</v>
      </c>
      <c r="E67" s="8" t="s">
        <v>25</v>
      </c>
    </row>
    <row r="68" spans="1:5" x14ac:dyDescent="0.25">
      <c r="A68" s="5" t="s">
        <v>35</v>
      </c>
      <c r="B68" s="6">
        <v>87311810356</v>
      </c>
      <c r="C68" s="6" t="s">
        <v>36</v>
      </c>
      <c r="D68" s="7">
        <v>10.33</v>
      </c>
      <c r="E68" s="8" t="s">
        <v>30</v>
      </c>
    </row>
    <row r="69" spans="1:5" x14ac:dyDescent="0.25">
      <c r="A69" s="5" t="s">
        <v>35</v>
      </c>
      <c r="B69" s="6">
        <v>87311810356</v>
      </c>
      <c r="C69" s="6" t="s">
        <v>36</v>
      </c>
      <c r="D69" s="7">
        <v>24.41</v>
      </c>
      <c r="E69" s="8" t="s">
        <v>30</v>
      </c>
    </row>
    <row r="70" spans="1:5" x14ac:dyDescent="0.25">
      <c r="A70" s="5" t="s">
        <v>33</v>
      </c>
      <c r="B70" s="6">
        <v>29524210204</v>
      </c>
      <c r="C70" s="6" t="s">
        <v>17</v>
      </c>
      <c r="D70" s="7">
        <v>100.65</v>
      </c>
      <c r="E70" s="8" t="s">
        <v>30</v>
      </c>
    </row>
    <row r="71" spans="1:5" x14ac:dyDescent="0.25">
      <c r="A71" s="5" t="s">
        <v>33</v>
      </c>
      <c r="B71" s="6">
        <v>29524210204</v>
      </c>
      <c r="C71" s="6" t="s">
        <v>17</v>
      </c>
      <c r="D71" s="7">
        <v>210.1</v>
      </c>
      <c r="E71" s="8" t="s">
        <v>30</v>
      </c>
    </row>
    <row r="72" spans="1:5" x14ac:dyDescent="0.25">
      <c r="A72" s="5" t="s">
        <v>33</v>
      </c>
      <c r="B72" s="6">
        <v>29524210204</v>
      </c>
      <c r="C72" s="6" t="s">
        <v>17</v>
      </c>
      <c r="D72" s="7">
        <v>107.52</v>
      </c>
      <c r="E72" s="8" t="s">
        <v>30</v>
      </c>
    </row>
    <row r="73" spans="1:5" x14ac:dyDescent="0.25">
      <c r="A73" s="5" t="s">
        <v>33</v>
      </c>
      <c r="B73" s="6">
        <v>29524210204</v>
      </c>
      <c r="C73" s="6" t="s">
        <v>17</v>
      </c>
      <c r="D73" s="7">
        <v>201.26</v>
      </c>
      <c r="E73" s="8" t="s">
        <v>30</v>
      </c>
    </row>
    <row r="74" spans="1:5" x14ac:dyDescent="0.25">
      <c r="A74" s="5" t="s">
        <v>34</v>
      </c>
      <c r="B74" s="6">
        <v>81793146560</v>
      </c>
      <c r="C74" s="6" t="s">
        <v>17</v>
      </c>
      <c r="D74" s="7">
        <v>1.24</v>
      </c>
      <c r="E74" s="8" t="s">
        <v>30</v>
      </c>
    </row>
    <row r="75" spans="1:5" x14ac:dyDescent="0.25">
      <c r="A75" s="5" t="s">
        <v>34</v>
      </c>
      <c r="B75" s="6">
        <v>81793146560</v>
      </c>
      <c r="C75" s="6" t="s">
        <v>17</v>
      </c>
      <c r="D75" s="7">
        <v>1.24</v>
      </c>
      <c r="E75" s="8" t="s">
        <v>30</v>
      </c>
    </row>
    <row r="76" spans="1:5" x14ac:dyDescent="0.25">
      <c r="A76" s="5" t="s">
        <v>32</v>
      </c>
      <c r="B76" s="6">
        <v>85821130368</v>
      </c>
      <c r="C76" s="6" t="s">
        <v>17</v>
      </c>
      <c r="D76" s="7">
        <v>1.66</v>
      </c>
      <c r="E76" s="8" t="s">
        <v>19</v>
      </c>
    </row>
    <row r="77" spans="1:5" x14ac:dyDescent="0.25">
      <c r="A77" s="5" t="s">
        <v>32</v>
      </c>
      <c r="B77" s="6">
        <v>85821130368</v>
      </c>
      <c r="C77" s="6" t="s">
        <v>17</v>
      </c>
      <c r="D77" s="7">
        <v>1.66</v>
      </c>
      <c r="E77" s="8" t="s">
        <v>19</v>
      </c>
    </row>
    <row r="78" spans="1:5" x14ac:dyDescent="0.25">
      <c r="A78" s="16"/>
      <c r="B78" s="17"/>
      <c r="C78" s="18"/>
      <c r="D78" s="19">
        <v>582</v>
      </c>
      <c r="E78" s="23" t="s">
        <v>38</v>
      </c>
    </row>
    <row r="79" spans="1:5" x14ac:dyDescent="0.25">
      <c r="A79" s="16"/>
      <c r="B79" s="17"/>
      <c r="C79" s="18"/>
      <c r="D79" s="19">
        <f>1665+12206.96+2481.28+9277.5+213890.96</f>
        <v>239521.69999999998</v>
      </c>
      <c r="E79" s="23" t="s">
        <v>40</v>
      </c>
    </row>
    <row r="80" spans="1:5" x14ac:dyDescent="0.25">
      <c r="A80" s="16"/>
      <c r="B80" s="17"/>
      <c r="C80" s="18"/>
      <c r="D80" s="19">
        <f>274.73+2014.15+81+1530.79+33900.17</f>
        <v>37800.839999999997</v>
      </c>
      <c r="E80" s="23" t="s">
        <v>41</v>
      </c>
    </row>
    <row r="81" spans="1:5" x14ac:dyDescent="0.25">
      <c r="A81" s="16"/>
      <c r="B81" s="17"/>
      <c r="C81" s="18"/>
      <c r="D81" s="19">
        <v>5006.76</v>
      </c>
      <c r="E81" s="23" t="s">
        <v>42</v>
      </c>
    </row>
    <row r="82" spans="1:5" x14ac:dyDescent="0.25">
      <c r="A82" s="16"/>
      <c r="B82" s="17"/>
      <c r="C82" s="18"/>
      <c r="D82" s="19">
        <f>30.75+319.5</f>
        <v>350.25</v>
      </c>
      <c r="E82" s="23" t="s">
        <v>87</v>
      </c>
    </row>
    <row r="83" spans="1:5" x14ac:dyDescent="0.25">
      <c r="A83" s="16"/>
      <c r="B83" s="17"/>
      <c r="C83" s="18"/>
      <c r="D83" s="19">
        <f>79.64+102.7+20.96+556.14+122.14+1712.36</f>
        <v>2593.94</v>
      </c>
      <c r="E83" s="23" t="s">
        <v>43</v>
      </c>
    </row>
    <row r="84" spans="1:5" x14ac:dyDescent="0.25">
      <c r="A84" s="16"/>
      <c r="B84" s="17"/>
      <c r="C84" s="18"/>
      <c r="D84" s="19">
        <f>54+50</f>
        <v>104</v>
      </c>
      <c r="E84" s="23" t="s">
        <v>115</v>
      </c>
    </row>
    <row r="85" spans="1:5" x14ac:dyDescent="0.25">
      <c r="A85" s="40" t="s">
        <v>186</v>
      </c>
      <c r="B85" s="40"/>
      <c r="C85" s="13"/>
      <c r="D85" s="12">
        <f>SUM(D10:D84)</f>
        <v>302289.53999999998</v>
      </c>
      <c r="E85" s="14"/>
    </row>
    <row r="86" spans="1:5" x14ac:dyDescent="0.25">
      <c r="D86" s="3"/>
    </row>
    <row r="87" spans="1:5" x14ac:dyDescent="0.25">
      <c r="D87" s="39" t="s">
        <v>21</v>
      </c>
      <c r="E87" s="39"/>
    </row>
    <row r="88" spans="1:5" x14ac:dyDescent="0.25">
      <c r="D88" s="3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s="4" customFormat="1" x14ac:dyDescent="0.25">
      <c r="A99" s="23"/>
      <c r="B99" s="38"/>
      <c r="C99" s="23"/>
      <c r="D99" s="3"/>
      <c r="F99" s="23"/>
      <c r="G99" s="23"/>
    </row>
    <row r="100" spans="1:7" s="4" customFormat="1" x14ac:dyDescent="0.25">
      <c r="A100" s="23"/>
      <c r="B100" s="38"/>
      <c r="C100" s="23"/>
      <c r="D100" s="3"/>
      <c r="F100" s="23"/>
      <c r="G100" s="23"/>
    </row>
    <row r="101" spans="1:7" s="4" customFormat="1" x14ac:dyDescent="0.25">
      <c r="A101" s="23"/>
      <c r="B101" s="38"/>
      <c r="C101" s="23"/>
      <c r="D101" s="3"/>
      <c r="F101" s="23"/>
      <c r="G101" s="23"/>
    </row>
    <row r="102" spans="1:7" s="4" customFormat="1" x14ac:dyDescent="0.25">
      <c r="A102" s="23"/>
      <c r="B102" s="38"/>
      <c r="C102" s="23"/>
      <c r="D102" s="3"/>
      <c r="F102" s="23"/>
      <c r="G102" s="23"/>
    </row>
    <row r="103" spans="1:7" s="4" customFormat="1" x14ac:dyDescent="0.25">
      <c r="A103" s="23"/>
      <c r="B103" s="38"/>
      <c r="C103" s="23"/>
      <c r="D103" s="3"/>
      <c r="F103" s="23"/>
      <c r="G103" s="23"/>
    </row>
    <row r="104" spans="1:7" x14ac:dyDescent="0.25">
      <c r="D104" s="3"/>
    </row>
    <row r="105" spans="1:7" s="4" customFormat="1" x14ac:dyDescent="0.25">
      <c r="A105" s="23"/>
      <c r="B105" s="38"/>
      <c r="C105" s="23"/>
      <c r="D105" s="3"/>
      <c r="F105" s="23"/>
      <c r="G105" s="23"/>
    </row>
  </sheetData>
  <mergeCells count="4">
    <mergeCell ref="B6:D6"/>
    <mergeCell ref="B7:D7"/>
    <mergeCell ref="A85:B85"/>
    <mergeCell ref="D87:E8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4" zoomScale="170" zoomScaleNormal="170" workbookViewId="0">
      <selection activeCell="D26" sqref="D26"/>
    </sheetView>
  </sheetViews>
  <sheetFormatPr defaultRowHeight="15" x14ac:dyDescent="0.25"/>
  <cols>
    <col min="1" max="1" width="39" style="23" customWidth="1"/>
    <col min="2" max="2" width="14" style="3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184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44</v>
      </c>
      <c r="B10" s="22" t="s">
        <v>45</v>
      </c>
      <c r="C10" s="6" t="s">
        <v>11</v>
      </c>
      <c r="D10" s="7">
        <v>80.81</v>
      </c>
      <c r="E10" s="8" t="s">
        <v>24</v>
      </c>
    </row>
    <row r="11" spans="1:5" x14ac:dyDescent="0.25">
      <c r="A11" s="5" t="s">
        <v>66</v>
      </c>
      <c r="B11" s="22" t="s">
        <v>67</v>
      </c>
      <c r="C11" s="6" t="s">
        <v>36</v>
      </c>
      <c r="D11" s="7">
        <v>30</v>
      </c>
      <c r="E11" s="8" t="s">
        <v>19</v>
      </c>
    </row>
    <row r="12" spans="1:5" x14ac:dyDescent="0.25">
      <c r="A12" s="5" t="s">
        <v>62</v>
      </c>
      <c r="B12" s="6">
        <v>56575768790</v>
      </c>
      <c r="C12" s="6" t="s">
        <v>17</v>
      </c>
      <c r="D12" s="7">
        <v>124.45</v>
      </c>
      <c r="E12" s="8" t="s">
        <v>19</v>
      </c>
    </row>
    <row r="13" spans="1:5" x14ac:dyDescent="0.25">
      <c r="A13" s="5" t="s">
        <v>72</v>
      </c>
      <c r="B13" s="22" t="s">
        <v>73</v>
      </c>
      <c r="C13" s="6" t="s">
        <v>11</v>
      </c>
      <c r="D13" s="7">
        <v>158</v>
      </c>
      <c r="E13" s="8" t="s">
        <v>19</v>
      </c>
    </row>
    <row r="14" spans="1:5" x14ac:dyDescent="0.25">
      <c r="A14" s="5" t="s">
        <v>37</v>
      </c>
      <c r="B14" s="6">
        <v>17091086337</v>
      </c>
      <c r="C14" s="6" t="s">
        <v>11</v>
      </c>
      <c r="D14" s="7">
        <v>147.26</v>
      </c>
      <c r="E14" s="8" t="s">
        <v>20</v>
      </c>
    </row>
    <row r="15" spans="1:5" x14ac:dyDescent="0.25">
      <c r="A15" s="16"/>
      <c r="B15" s="17"/>
      <c r="C15" s="18"/>
      <c r="D15" s="19">
        <v>582</v>
      </c>
      <c r="E15" s="23" t="s">
        <v>38</v>
      </c>
    </row>
    <row r="16" spans="1:5" x14ac:dyDescent="0.25">
      <c r="A16" s="16"/>
      <c r="B16" s="17"/>
      <c r="C16" s="18"/>
      <c r="D16" s="19">
        <f>1657.18+12197.16+2438.59+9330+221831.2</f>
        <v>247454.13</v>
      </c>
      <c r="E16" s="23" t="s">
        <v>40</v>
      </c>
    </row>
    <row r="17" spans="1:5" x14ac:dyDescent="0.25">
      <c r="A17" s="16"/>
      <c r="B17" s="17"/>
      <c r="C17" s="18"/>
      <c r="D17" s="19">
        <f>273.44+2012.54+73.96+1539.45+35166.78</f>
        <v>39066.17</v>
      </c>
      <c r="E17" s="23" t="s">
        <v>41</v>
      </c>
    </row>
    <row r="18" spans="1:5" x14ac:dyDescent="0.25">
      <c r="A18" s="16"/>
      <c r="B18" s="17"/>
      <c r="C18" s="18"/>
      <c r="D18" s="19"/>
      <c r="E18" s="23" t="s">
        <v>42</v>
      </c>
    </row>
    <row r="19" spans="1:5" x14ac:dyDescent="0.25">
      <c r="A19" s="16"/>
      <c r="B19" s="17"/>
      <c r="C19" s="18"/>
      <c r="D19" s="19"/>
      <c r="E19" s="23" t="s">
        <v>87</v>
      </c>
    </row>
    <row r="20" spans="1:5" x14ac:dyDescent="0.25">
      <c r="A20" s="16"/>
      <c r="B20" s="17"/>
      <c r="C20" s="18"/>
      <c r="D20" s="19">
        <f>39.82+13.84+15.58+278.07+73.27+729.72</f>
        <v>1150.3</v>
      </c>
      <c r="E20" s="23" t="s">
        <v>43</v>
      </c>
    </row>
    <row r="21" spans="1:5" x14ac:dyDescent="0.25">
      <c r="A21" s="16"/>
      <c r="B21" s="17"/>
      <c r="C21" s="18"/>
      <c r="D21" s="19"/>
      <c r="E21" s="23" t="s">
        <v>115</v>
      </c>
    </row>
    <row r="22" spans="1:5" x14ac:dyDescent="0.25">
      <c r="A22" s="40" t="s">
        <v>183</v>
      </c>
      <c r="B22" s="40"/>
      <c r="C22" s="13"/>
      <c r="D22" s="12">
        <f>SUM(D10:D21)</f>
        <v>288793.12</v>
      </c>
      <c r="E22" s="14"/>
    </row>
    <row r="23" spans="1:5" x14ac:dyDescent="0.25">
      <c r="D23" s="3"/>
    </row>
    <row r="24" spans="1:5" x14ac:dyDescent="0.25">
      <c r="D24" s="39" t="s">
        <v>21</v>
      </c>
      <c r="E24" s="39"/>
    </row>
    <row r="25" spans="1:5" x14ac:dyDescent="0.25">
      <c r="D25" s="3"/>
    </row>
    <row r="26" spans="1:5" x14ac:dyDescent="0.25">
      <c r="D26" s="3"/>
    </row>
    <row r="27" spans="1:5" x14ac:dyDescent="0.25">
      <c r="D27" s="3"/>
    </row>
    <row r="28" spans="1:5" x14ac:dyDescent="0.25">
      <c r="D28" s="3"/>
    </row>
    <row r="29" spans="1:5" x14ac:dyDescent="0.25">
      <c r="D29" s="3"/>
    </row>
    <row r="30" spans="1:5" x14ac:dyDescent="0.25">
      <c r="D30" s="3"/>
    </row>
    <row r="31" spans="1:5" x14ac:dyDescent="0.25">
      <c r="D31" s="3"/>
    </row>
    <row r="32" spans="1:5" x14ac:dyDescent="0.25">
      <c r="D32" s="3"/>
    </row>
    <row r="33" spans="1:7" x14ac:dyDescent="0.25">
      <c r="D33" s="3"/>
    </row>
    <row r="34" spans="1:7" x14ac:dyDescent="0.25">
      <c r="D34" s="3"/>
    </row>
    <row r="35" spans="1:7" x14ac:dyDescent="0.25">
      <c r="D35" s="3"/>
    </row>
    <row r="36" spans="1:7" s="4" customFormat="1" x14ac:dyDescent="0.25">
      <c r="A36" s="23"/>
      <c r="B36" s="37"/>
      <c r="C36" s="23"/>
      <c r="D36" s="3"/>
      <c r="F36" s="23"/>
      <c r="G36" s="23"/>
    </row>
    <row r="37" spans="1:7" s="4" customFormat="1" x14ac:dyDescent="0.25">
      <c r="A37" s="23"/>
      <c r="B37" s="37"/>
      <c r="C37" s="23"/>
      <c r="D37" s="3"/>
      <c r="F37" s="23"/>
      <c r="G37" s="23"/>
    </row>
    <row r="38" spans="1:7" s="4" customFormat="1" x14ac:dyDescent="0.25">
      <c r="A38" s="23"/>
      <c r="B38" s="37"/>
      <c r="C38" s="23"/>
      <c r="D38" s="3"/>
      <c r="F38" s="23"/>
      <c r="G38" s="23"/>
    </row>
    <row r="39" spans="1:7" s="4" customFormat="1" x14ac:dyDescent="0.25">
      <c r="A39" s="23"/>
      <c r="B39" s="37"/>
      <c r="C39" s="23"/>
      <c r="D39" s="3"/>
      <c r="F39" s="23"/>
      <c r="G39" s="23"/>
    </row>
    <row r="40" spans="1:7" s="4" customFormat="1" x14ac:dyDescent="0.25">
      <c r="A40" s="23"/>
      <c r="B40" s="37"/>
      <c r="C40" s="23"/>
      <c r="D40" s="3"/>
      <c r="F40" s="23"/>
      <c r="G40" s="23"/>
    </row>
    <row r="41" spans="1:7" x14ac:dyDescent="0.25">
      <c r="D41" s="3"/>
    </row>
    <row r="42" spans="1:7" s="4" customFormat="1" x14ac:dyDescent="0.25">
      <c r="A42" s="23"/>
      <c r="B42" s="37"/>
      <c r="C42" s="23"/>
      <c r="D42" s="3"/>
      <c r="F42" s="23"/>
      <c r="G42" s="23"/>
    </row>
  </sheetData>
  <mergeCells count="4">
    <mergeCell ref="B6:D6"/>
    <mergeCell ref="B7:D7"/>
    <mergeCell ref="A22:B22"/>
    <mergeCell ref="D24:E2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61" zoomScale="170" zoomScaleNormal="170" workbookViewId="0">
      <selection activeCell="A29" sqref="A29"/>
    </sheetView>
  </sheetViews>
  <sheetFormatPr defaultRowHeight="15" x14ac:dyDescent="0.25"/>
  <cols>
    <col min="1" max="1" width="39" style="23" customWidth="1"/>
    <col min="2" max="2" width="14" style="3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169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3.05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95</v>
      </c>
      <c r="B12" s="22" t="s">
        <v>96</v>
      </c>
      <c r="C12" s="6" t="s">
        <v>17</v>
      </c>
      <c r="D12" s="7">
        <v>3.05</v>
      </c>
      <c r="E12" s="8" t="s">
        <v>23</v>
      </c>
    </row>
    <row r="13" spans="1:5" x14ac:dyDescent="0.25">
      <c r="A13" s="5" t="s">
        <v>31</v>
      </c>
      <c r="B13" s="6">
        <v>63073332379</v>
      </c>
      <c r="C13" s="6" t="s">
        <v>17</v>
      </c>
      <c r="D13" s="7">
        <v>1607.65</v>
      </c>
      <c r="E13" s="8" t="s">
        <v>23</v>
      </c>
    </row>
    <row r="14" spans="1:5" x14ac:dyDescent="0.25">
      <c r="A14" s="5" t="s">
        <v>57</v>
      </c>
      <c r="B14" s="6">
        <v>64546066176</v>
      </c>
      <c r="C14" s="6" t="s">
        <v>17</v>
      </c>
      <c r="D14" s="7">
        <v>822.5</v>
      </c>
      <c r="E14" s="8" t="s">
        <v>24</v>
      </c>
    </row>
    <row r="15" spans="1:5" x14ac:dyDescent="0.25">
      <c r="A15" s="5" t="s">
        <v>57</v>
      </c>
      <c r="B15" s="6">
        <v>64546066176</v>
      </c>
      <c r="C15" s="6" t="s">
        <v>17</v>
      </c>
      <c r="D15" s="7">
        <v>248.85</v>
      </c>
      <c r="E15" s="8" t="s">
        <v>114</v>
      </c>
    </row>
    <row r="16" spans="1:5" x14ac:dyDescent="0.25">
      <c r="A16" s="5" t="s">
        <v>57</v>
      </c>
      <c r="B16" s="6">
        <v>64546066176</v>
      </c>
      <c r="C16" s="6" t="s">
        <v>17</v>
      </c>
      <c r="D16" s="7">
        <v>248.85</v>
      </c>
      <c r="E16" s="8" t="s">
        <v>114</v>
      </c>
    </row>
    <row r="17" spans="1:5" x14ac:dyDescent="0.25">
      <c r="A17" s="5" t="s">
        <v>57</v>
      </c>
      <c r="B17" s="6">
        <v>64546066176</v>
      </c>
      <c r="C17" s="6" t="s">
        <v>17</v>
      </c>
      <c r="D17" s="7">
        <v>248.85</v>
      </c>
      <c r="E17" s="8" t="s">
        <v>114</v>
      </c>
    </row>
    <row r="18" spans="1:5" x14ac:dyDescent="0.25">
      <c r="A18" s="5" t="s">
        <v>57</v>
      </c>
      <c r="B18" s="6">
        <v>64546066176</v>
      </c>
      <c r="C18" s="6" t="s">
        <v>17</v>
      </c>
      <c r="D18" s="7">
        <v>248.85</v>
      </c>
      <c r="E18" s="8" t="s">
        <v>114</v>
      </c>
    </row>
    <row r="19" spans="1:5" x14ac:dyDescent="0.25">
      <c r="A19" s="5" t="s">
        <v>34</v>
      </c>
      <c r="B19" s="6">
        <v>81793146560</v>
      </c>
      <c r="C19" s="6" t="s">
        <v>17</v>
      </c>
      <c r="D19" s="7">
        <v>1.24</v>
      </c>
      <c r="E19" s="8" t="s">
        <v>30</v>
      </c>
    </row>
    <row r="20" spans="1:5" x14ac:dyDescent="0.25">
      <c r="A20" s="5" t="s">
        <v>44</v>
      </c>
      <c r="B20" s="22" t="s">
        <v>45</v>
      </c>
      <c r="C20" s="6" t="s">
        <v>11</v>
      </c>
      <c r="D20" s="7">
        <f>67.47+4.53</f>
        <v>72</v>
      </c>
      <c r="E20" s="8" t="s">
        <v>24</v>
      </c>
    </row>
    <row r="21" spans="1:5" x14ac:dyDescent="0.25">
      <c r="A21" s="5" t="s">
        <v>179</v>
      </c>
      <c r="B21" s="22" t="s">
        <v>180</v>
      </c>
      <c r="C21" s="6" t="s">
        <v>11</v>
      </c>
      <c r="D21" s="7">
        <v>1211.4100000000001</v>
      </c>
      <c r="E21" s="8" t="s">
        <v>65</v>
      </c>
    </row>
    <row r="22" spans="1:5" x14ac:dyDescent="0.25">
      <c r="A22" s="5" t="s">
        <v>27</v>
      </c>
      <c r="B22" s="6">
        <v>84923155727</v>
      </c>
      <c r="C22" s="6" t="s">
        <v>11</v>
      </c>
      <c r="D22" s="7">
        <v>154.63</v>
      </c>
      <c r="E22" s="8" t="s">
        <v>25</v>
      </c>
    </row>
    <row r="23" spans="1:5" x14ac:dyDescent="0.25">
      <c r="A23" s="5" t="s">
        <v>27</v>
      </c>
      <c r="B23" s="6">
        <v>84923155727</v>
      </c>
      <c r="C23" s="6" t="s">
        <v>11</v>
      </c>
      <c r="D23" s="7">
        <v>35.69</v>
      </c>
      <c r="E23" s="8" t="s">
        <v>25</v>
      </c>
    </row>
    <row r="24" spans="1:5" x14ac:dyDescent="0.25">
      <c r="A24" s="5" t="s">
        <v>27</v>
      </c>
      <c r="B24" s="6">
        <v>84923155727</v>
      </c>
      <c r="C24" s="6" t="s">
        <v>11</v>
      </c>
      <c r="D24" s="7">
        <v>37.86</v>
      </c>
      <c r="E24" s="8" t="s">
        <v>25</v>
      </c>
    </row>
    <row r="25" spans="1:5" x14ac:dyDescent="0.25">
      <c r="A25" s="5" t="s">
        <v>27</v>
      </c>
      <c r="B25" s="6">
        <v>84923155727</v>
      </c>
      <c r="C25" s="6" t="s">
        <v>11</v>
      </c>
      <c r="D25" s="7">
        <v>26.83</v>
      </c>
      <c r="E25" s="8" t="s">
        <v>25</v>
      </c>
    </row>
    <row r="26" spans="1:5" x14ac:dyDescent="0.25">
      <c r="A26" s="5" t="s">
        <v>101</v>
      </c>
      <c r="B26" s="6">
        <v>59559512621</v>
      </c>
      <c r="C26" s="6" t="s">
        <v>11</v>
      </c>
      <c r="D26" s="7">
        <v>67.69</v>
      </c>
      <c r="E26" s="8" t="s">
        <v>19</v>
      </c>
    </row>
    <row r="27" spans="1:5" x14ac:dyDescent="0.25">
      <c r="A27" s="5" t="s">
        <v>31</v>
      </c>
      <c r="B27" s="6">
        <v>63073332379</v>
      </c>
      <c r="C27" s="6" t="s">
        <v>17</v>
      </c>
      <c r="D27" s="7">
        <v>13.88</v>
      </c>
      <c r="E27" s="8" t="s">
        <v>23</v>
      </c>
    </row>
    <row r="28" spans="1:5" x14ac:dyDescent="0.25">
      <c r="A28" s="5" t="s">
        <v>31</v>
      </c>
      <c r="B28" s="6">
        <v>63073332379</v>
      </c>
      <c r="C28" s="6" t="s">
        <v>17</v>
      </c>
      <c r="D28" s="7">
        <v>1257.48</v>
      </c>
      <c r="E28" s="8" t="s">
        <v>23</v>
      </c>
    </row>
    <row r="29" spans="1:5" x14ac:dyDescent="0.25">
      <c r="A29" s="5" t="s">
        <v>116</v>
      </c>
      <c r="B29" s="6">
        <v>28921383001</v>
      </c>
      <c r="C29" s="6" t="s">
        <v>17</v>
      </c>
      <c r="D29" s="7">
        <v>38.22</v>
      </c>
      <c r="E29" s="8" t="s">
        <v>25</v>
      </c>
    </row>
    <row r="30" spans="1:5" x14ac:dyDescent="0.25">
      <c r="A30" s="5" t="s">
        <v>182</v>
      </c>
      <c r="B30" s="6">
        <v>71189480415</v>
      </c>
      <c r="C30" s="6" t="s">
        <v>17</v>
      </c>
      <c r="D30" s="7">
        <v>70</v>
      </c>
      <c r="E30" s="8" t="s">
        <v>79</v>
      </c>
    </row>
    <row r="31" spans="1:5" x14ac:dyDescent="0.25">
      <c r="A31" s="5" t="s">
        <v>182</v>
      </c>
      <c r="B31" s="6">
        <v>71189480415</v>
      </c>
      <c r="C31" s="6" t="s">
        <v>17</v>
      </c>
      <c r="D31" s="7">
        <v>70</v>
      </c>
      <c r="E31" s="8" t="s">
        <v>79</v>
      </c>
    </row>
    <row r="32" spans="1:5" x14ac:dyDescent="0.25">
      <c r="A32" s="5" t="s">
        <v>80</v>
      </c>
      <c r="B32" s="6">
        <v>73660371074</v>
      </c>
      <c r="C32" s="6" t="s">
        <v>81</v>
      </c>
      <c r="D32" s="7">
        <v>6.14</v>
      </c>
      <c r="E32" s="8" t="s">
        <v>24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40.340000000000003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8.84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4.76</v>
      </c>
      <c r="E35" s="8" t="s">
        <v>25</v>
      </c>
    </row>
    <row r="36" spans="1:5" x14ac:dyDescent="0.25">
      <c r="A36" s="5" t="s">
        <v>26</v>
      </c>
      <c r="B36" s="6">
        <v>89406825003</v>
      </c>
      <c r="C36" s="6" t="s">
        <v>11</v>
      </c>
      <c r="D36" s="7">
        <v>233.86</v>
      </c>
      <c r="E36" s="8" t="s">
        <v>25</v>
      </c>
    </row>
    <row r="37" spans="1:5" x14ac:dyDescent="0.25">
      <c r="A37" s="5" t="s">
        <v>26</v>
      </c>
      <c r="B37" s="6">
        <v>89406825003</v>
      </c>
      <c r="C37" s="6" t="s">
        <v>11</v>
      </c>
      <c r="D37" s="7">
        <v>5.58</v>
      </c>
      <c r="E37" s="8" t="s">
        <v>25</v>
      </c>
    </row>
    <row r="38" spans="1:5" x14ac:dyDescent="0.25">
      <c r="A38" s="5" t="s">
        <v>26</v>
      </c>
      <c r="B38" s="6">
        <v>89406825003</v>
      </c>
      <c r="C38" s="6" t="s">
        <v>11</v>
      </c>
      <c r="D38" s="7">
        <v>26.11</v>
      </c>
      <c r="E38" s="8" t="s">
        <v>25</v>
      </c>
    </row>
    <row r="39" spans="1:5" x14ac:dyDescent="0.25">
      <c r="A39" s="5" t="s">
        <v>29</v>
      </c>
      <c r="B39" s="6">
        <v>52869401719</v>
      </c>
      <c r="C39" s="6" t="s">
        <v>11</v>
      </c>
      <c r="D39" s="7">
        <v>18.75</v>
      </c>
      <c r="E39" s="8" t="s">
        <v>25</v>
      </c>
    </row>
    <row r="40" spans="1:5" x14ac:dyDescent="0.25">
      <c r="A40" s="5" t="s">
        <v>66</v>
      </c>
      <c r="B40" s="22" t="s">
        <v>67</v>
      </c>
      <c r="C40" s="6" t="s">
        <v>36</v>
      </c>
      <c r="D40" s="7">
        <v>30</v>
      </c>
      <c r="E40" s="8" t="s">
        <v>19</v>
      </c>
    </row>
    <row r="41" spans="1:5" x14ac:dyDescent="0.25">
      <c r="A41" s="5" t="s">
        <v>62</v>
      </c>
      <c r="B41" s="6">
        <v>56575768790</v>
      </c>
      <c r="C41" s="6" t="s">
        <v>17</v>
      </c>
      <c r="D41" s="7">
        <v>124.45</v>
      </c>
      <c r="E41" s="8" t="s">
        <v>19</v>
      </c>
    </row>
    <row r="42" spans="1:5" x14ac:dyDescent="0.25">
      <c r="A42" s="5" t="s">
        <v>62</v>
      </c>
      <c r="B42" s="6">
        <v>56575768790</v>
      </c>
      <c r="C42" s="6" t="s">
        <v>17</v>
      </c>
      <c r="D42" s="7">
        <v>124.45</v>
      </c>
      <c r="E42" s="8" t="s">
        <v>19</v>
      </c>
    </row>
    <row r="43" spans="1:5" x14ac:dyDescent="0.25">
      <c r="A43" s="5" t="s">
        <v>72</v>
      </c>
      <c r="B43" s="22" t="s">
        <v>73</v>
      </c>
      <c r="C43" s="6" t="s">
        <v>11</v>
      </c>
      <c r="D43" s="7">
        <v>60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57.5</v>
      </c>
      <c r="E44" s="8" t="s">
        <v>19</v>
      </c>
    </row>
    <row r="45" spans="1:5" x14ac:dyDescent="0.25">
      <c r="A45" s="5" t="s">
        <v>16</v>
      </c>
      <c r="B45" s="22" t="s">
        <v>48</v>
      </c>
      <c r="C45" s="6" t="s">
        <v>11</v>
      </c>
      <c r="D45" s="7">
        <v>50</v>
      </c>
      <c r="E45" s="8" t="s">
        <v>28</v>
      </c>
    </row>
    <row r="46" spans="1:5" x14ac:dyDescent="0.25">
      <c r="A46" s="5" t="s">
        <v>16</v>
      </c>
      <c r="B46" s="22" t="s">
        <v>48</v>
      </c>
      <c r="C46" s="6" t="s">
        <v>11</v>
      </c>
      <c r="D46" s="7">
        <v>748</v>
      </c>
      <c r="E46" s="8" t="s">
        <v>28</v>
      </c>
    </row>
    <row r="47" spans="1:5" x14ac:dyDescent="0.25">
      <c r="A47" s="5" t="s">
        <v>173</v>
      </c>
      <c r="B47" s="22" t="s">
        <v>174</v>
      </c>
      <c r="C47" s="6" t="s">
        <v>175</v>
      </c>
      <c r="D47" s="7">
        <v>76.25</v>
      </c>
      <c r="E47" s="8" t="s">
        <v>28</v>
      </c>
    </row>
    <row r="48" spans="1:5" x14ac:dyDescent="0.25">
      <c r="A48" s="5" t="s">
        <v>171</v>
      </c>
      <c r="B48" s="22" t="s">
        <v>172</v>
      </c>
      <c r="C48" s="6" t="s">
        <v>11</v>
      </c>
      <c r="D48" s="7">
        <v>38.700000000000003</v>
      </c>
      <c r="E48" s="8" t="s">
        <v>24</v>
      </c>
    </row>
    <row r="49" spans="1:5" x14ac:dyDescent="0.25">
      <c r="A49" s="5" t="s">
        <v>167</v>
      </c>
      <c r="B49" s="22" t="s">
        <v>168</v>
      </c>
      <c r="C49" s="6" t="s">
        <v>11</v>
      </c>
      <c r="D49" s="7">
        <v>63</v>
      </c>
      <c r="E49" s="8" t="s">
        <v>28</v>
      </c>
    </row>
    <row r="50" spans="1:5" x14ac:dyDescent="0.25">
      <c r="A50" s="5" t="s">
        <v>181</v>
      </c>
      <c r="B50" s="6">
        <v>53605605523</v>
      </c>
      <c r="C50" s="6" t="s">
        <v>11</v>
      </c>
      <c r="D50" s="7">
        <v>86.89</v>
      </c>
      <c r="E50" s="8" t="s">
        <v>28</v>
      </c>
    </row>
    <row r="51" spans="1:5" x14ac:dyDescent="0.25">
      <c r="A51" s="5" t="s">
        <v>89</v>
      </c>
      <c r="B51" s="6">
        <v>11469787133</v>
      </c>
      <c r="C51" s="6" t="s">
        <v>17</v>
      </c>
      <c r="D51" s="7">
        <v>276.25</v>
      </c>
      <c r="E51" s="8" t="s">
        <v>28</v>
      </c>
    </row>
    <row r="52" spans="1:5" x14ac:dyDescent="0.25">
      <c r="A52" s="5" t="s">
        <v>52</v>
      </c>
      <c r="B52" s="22" t="s">
        <v>53</v>
      </c>
      <c r="C52" s="6" t="s">
        <v>51</v>
      </c>
      <c r="D52" s="7">
        <v>1055.8599999999999</v>
      </c>
      <c r="E52" s="8" t="s">
        <v>20</v>
      </c>
    </row>
    <row r="53" spans="1:5" x14ac:dyDescent="0.25">
      <c r="A53" s="5" t="s">
        <v>52</v>
      </c>
      <c r="B53" s="22" t="s">
        <v>53</v>
      </c>
      <c r="C53" s="6" t="s">
        <v>51</v>
      </c>
      <c r="D53" s="7">
        <v>601.20000000000005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8.4</v>
      </c>
      <c r="E54" s="8" t="s">
        <v>20</v>
      </c>
    </row>
    <row r="55" spans="1:5" x14ac:dyDescent="0.25">
      <c r="A55" s="5" t="s">
        <v>37</v>
      </c>
      <c r="B55" s="6">
        <v>17091086337</v>
      </c>
      <c r="C55" s="6" t="s">
        <v>11</v>
      </c>
      <c r="D55" s="7">
        <v>353.12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1085.46</v>
      </c>
      <c r="E56" s="8" t="s">
        <v>20</v>
      </c>
    </row>
    <row r="57" spans="1:5" x14ac:dyDescent="0.25">
      <c r="A57" s="5" t="s">
        <v>13</v>
      </c>
      <c r="B57" s="6">
        <v>90373162012</v>
      </c>
      <c r="C57" s="6" t="s">
        <v>11</v>
      </c>
      <c r="D57" s="7">
        <v>61.6</v>
      </c>
      <c r="E57" s="8" t="s">
        <v>20</v>
      </c>
    </row>
    <row r="58" spans="1:5" x14ac:dyDescent="0.25">
      <c r="A58" s="5" t="s">
        <v>13</v>
      </c>
      <c r="B58" s="6">
        <v>90373162012</v>
      </c>
      <c r="C58" s="6" t="s">
        <v>11</v>
      </c>
      <c r="D58" s="7">
        <v>73.72</v>
      </c>
      <c r="E58" s="8" t="s">
        <v>20</v>
      </c>
    </row>
    <row r="59" spans="1:5" x14ac:dyDescent="0.25">
      <c r="A59" s="5" t="s">
        <v>13</v>
      </c>
      <c r="B59" s="6">
        <v>90373162012</v>
      </c>
      <c r="C59" s="6" t="s">
        <v>11</v>
      </c>
      <c r="D59" s="7">
        <v>60.22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87.41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3624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31.24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218.31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2200.33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299.5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17.809999999999999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1055.56</v>
      </c>
      <c r="E67" s="8" t="s">
        <v>20</v>
      </c>
    </row>
    <row r="68" spans="1:5" x14ac:dyDescent="0.25">
      <c r="A68" s="5" t="s">
        <v>61</v>
      </c>
      <c r="B68" s="6">
        <v>83598114879</v>
      </c>
      <c r="C68" s="6" t="s">
        <v>10</v>
      </c>
      <c r="D68" s="7">
        <v>283.27999999999997</v>
      </c>
      <c r="E68" s="8" t="s">
        <v>20</v>
      </c>
    </row>
    <row r="69" spans="1:5" x14ac:dyDescent="0.25">
      <c r="A69" s="5" t="s">
        <v>61</v>
      </c>
      <c r="B69" s="6">
        <v>83598114879</v>
      </c>
      <c r="C69" s="6" t="s">
        <v>10</v>
      </c>
      <c r="D69" s="7">
        <v>3046.65</v>
      </c>
      <c r="E69" s="8" t="s">
        <v>20</v>
      </c>
    </row>
    <row r="70" spans="1:5" x14ac:dyDescent="0.25">
      <c r="A70" s="5" t="s">
        <v>13</v>
      </c>
      <c r="B70" s="6">
        <v>90373162012</v>
      </c>
      <c r="C70" s="6" t="s">
        <v>11</v>
      </c>
      <c r="D70" s="7">
        <v>25.01</v>
      </c>
      <c r="E70" s="8" t="s">
        <v>20</v>
      </c>
    </row>
    <row r="71" spans="1:5" x14ac:dyDescent="0.25">
      <c r="A71" s="5" t="s">
        <v>99</v>
      </c>
      <c r="B71" s="6">
        <v>87120007882</v>
      </c>
      <c r="C71" s="6" t="s">
        <v>51</v>
      </c>
      <c r="D71" s="7">
        <v>3.19</v>
      </c>
      <c r="E71" s="8" t="s">
        <v>25</v>
      </c>
    </row>
    <row r="72" spans="1:5" x14ac:dyDescent="0.25">
      <c r="A72" s="5" t="s">
        <v>35</v>
      </c>
      <c r="B72" s="6">
        <v>87311810356</v>
      </c>
      <c r="C72" s="6" t="s">
        <v>36</v>
      </c>
      <c r="D72" s="7">
        <v>43.77</v>
      </c>
      <c r="E72" s="8" t="s">
        <v>30</v>
      </c>
    </row>
    <row r="73" spans="1:5" x14ac:dyDescent="0.25">
      <c r="A73" s="5" t="s">
        <v>33</v>
      </c>
      <c r="B73" s="6">
        <v>29524210204</v>
      </c>
      <c r="C73" s="6" t="s">
        <v>17</v>
      </c>
      <c r="D73" s="7">
        <v>198.94</v>
      </c>
      <c r="E73" s="8" t="s">
        <v>30</v>
      </c>
    </row>
    <row r="74" spans="1:5" x14ac:dyDescent="0.25">
      <c r="A74" s="5" t="s">
        <v>33</v>
      </c>
      <c r="B74" s="6">
        <v>29524210204</v>
      </c>
      <c r="C74" s="6" t="s">
        <v>17</v>
      </c>
      <c r="D74" s="7">
        <v>116.51</v>
      </c>
      <c r="E74" s="8" t="s">
        <v>30</v>
      </c>
    </row>
    <row r="75" spans="1:5" x14ac:dyDescent="0.25">
      <c r="A75" s="5" t="s">
        <v>34</v>
      </c>
      <c r="B75" s="6">
        <v>81793146560</v>
      </c>
      <c r="C75" s="6" t="s">
        <v>17</v>
      </c>
      <c r="D75" s="7">
        <v>1.24</v>
      </c>
      <c r="E75" s="8" t="s">
        <v>30</v>
      </c>
    </row>
    <row r="76" spans="1:5" x14ac:dyDescent="0.25">
      <c r="A76" s="5" t="s">
        <v>32</v>
      </c>
      <c r="B76" s="6">
        <v>85821130368</v>
      </c>
      <c r="C76" s="6" t="s">
        <v>17</v>
      </c>
      <c r="D76" s="7">
        <v>1.66</v>
      </c>
      <c r="E76" s="8" t="s">
        <v>19</v>
      </c>
    </row>
    <row r="77" spans="1:5" x14ac:dyDescent="0.25">
      <c r="A77" s="5" t="s">
        <v>13</v>
      </c>
      <c r="B77" s="6">
        <v>90373162012</v>
      </c>
      <c r="C77" s="6" t="s">
        <v>11</v>
      </c>
      <c r="D77" s="7">
        <v>50.52</v>
      </c>
      <c r="E77" s="8" t="s">
        <v>20</v>
      </c>
    </row>
    <row r="78" spans="1:5" x14ac:dyDescent="0.25">
      <c r="A78" s="5" t="s">
        <v>176</v>
      </c>
      <c r="B78" s="6">
        <v>83139333425</v>
      </c>
      <c r="C78" s="6" t="s">
        <v>11</v>
      </c>
      <c r="D78" s="7">
        <v>800</v>
      </c>
      <c r="E78" s="5" t="s">
        <v>127</v>
      </c>
    </row>
    <row r="79" spans="1:5" x14ac:dyDescent="0.25">
      <c r="A79" s="5" t="s">
        <v>177</v>
      </c>
      <c r="B79" s="6"/>
      <c r="C79" s="6"/>
      <c r="D79" s="7">
        <v>99</v>
      </c>
      <c r="E79" s="5" t="s">
        <v>39</v>
      </c>
    </row>
    <row r="80" spans="1:5" x14ac:dyDescent="0.25">
      <c r="A80" s="5" t="s">
        <v>178</v>
      </c>
      <c r="B80" s="6"/>
      <c r="C80" s="6"/>
      <c r="D80" s="7">
        <v>99</v>
      </c>
      <c r="E80" s="5" t="s">
        <v>39</v>
      </c>
    </row>
    <row r="81" spans="1:5" x14ac:dyDescent="0.25">
      <c r="A81" s="15" t="s">
        <v>22</v>
      </c>
      <c r="B81" s="6"/>
      <c r="C81" s="5"/>
      <c r="D81" s="7">
        <v>92.03</v>
      </c>
      <c r="E81" s="5" t="s">
        <v>39</v>
      </c>
    </row>
    <row r="82" spans="1:5" x14ac:dyDescent="0.25">
      <c r="A82" s="16"/>
      <c r="B82" s="17"/>
      <c r="C82" s="18"/>
      <c r="D82" s="19">
        <v>23.2</v>
      </c>
      <c r="E82" s="33" t="s">
        <v>71</v>
      </c>
    </row>
    <row r="83" spans="1:5" x14ac:dyDescent="0.25">
      <c r="A83" s="16"/>
      <c r="B83" s="17"/>
      <c r="C83" s="18"/>
      <c r="D83" s="19">
        <f>33.18+582</f>
        <v>615.17999999999995</v>
      </c>
      <c r="E83" s="23" t="s">
        <v>38</v>
      </c>
    </row>
    <row r="84" spans="1:5" x14ac:dyDescent="0.25">
      <c r="A84" s="16"/>
      <c r="B84" s="17"/>
      <c r="C84" s="18"/>
      <c r="D84" s="19">
        <f>1665+12197.16+2519.19+9330+226176.84</f>
        <v>251888.19</v>
      </c>
      <c r="E84" s="23" t="s">
        <v>40</v>
      </c>
    </row>
    <row r="85" spans="1:5" x14ac:dyDescent="0.25">
      <c r="A85" s="16"/>
      <c r="B85" s="17"/>
      <c r="C85" s="18"/>
      <c r="D85" s="19">
        <f>274.73+2012.54+81+1539.45+35909.11</f>
        <v>39816.83</v>
      </c>
      <c r="E85" s="23" t="s">
        <v>41</v>
      </c>
    </row>
    <row r="86" spans="1:5" x14ac:dyDescent="0.25">
      <c r="A86" s="16"/>
      <c r="B86" s="17"/>
      <c r="C86" s="18"/>
      <c r="D86" s="19">
        <f>990+600+1800+300+3300+220.72</f>
        <v>7210.72</v>
      </c>
      <c r="E86" s="23" t="s">
        <v>42</v>
      </c>
    </row>
    <row r="87" spans="1:5" x14ac:dyDescent="0.25">
      <c r="A87" s="16"/>
      <c r="B87" s="17"/>
      <c r="C87" s="18"/>
      <c r="D87" s="19">
        <f>90+180+46.79+200+30</f>
        <v>546.79</v>
      </c>
      <c r="E87" s="23" t="s">
        <v>87</v>
      </c>
    </row>
    <row r="88" spans="1:5" x14ac:dyDescent="0.25">
      <c r="A88" s="16"/>
      <c r="B88" s="17"/>
      <c r="C88" s="18"/>
      <c r="D88" s="19">
        <f>79.64+159.28+39.82+556.14+259.51+3556.9</f>
        <v>4651.29</v>
      </c>
      <c r="E88" s="23" t="s">
        <v>43</v>
      </c>
    </row>
    <row r="89" spans="1:5" x14ac:dyDescent="0.25">
      <c r="A89" s="16"/>
      <c r="B89" s="17"/>
      <c r="C89" s="18"/>
      <c r="D89" s="19"/>
      <c r="E89" s="23" t="s">
        <v>115</v>
      </c>
    </row>
    <row r="90" spans="1:5" x14ac:dyDescent="0.25">
      <c r="A90" s="40" t="s">
        <v>170</v>
      </c>
      <c r="B90" s="40"/>
      <c r="C90" s="13"/>
      <c r="D90" s="12">
        <f>SUM(D10:D89)</f>
        <v>329018.23999999993</v>
      </c>
      <c r="E90" s="14"/>
    </row>
    <row r="91" spans="1:5" x14ac:dyDescent="0.25">
      <c r="D91" s="3"/>
    </row>
    <row r="92" spans="1:5" x14ac:dyDescent="0.25">
      <c r="D92" s="39" t="s">
        <v>21</v>
      </c>
      <c r="E92" s="39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s="4" customFormat="1" x14ac:dyDescent="0.25">
      <c r="A104" s="23"/>
      <c r="B104" s="35"/>
      <c r="C104" s="23"/>
      <c r="D104" s="3"/>
      <c r="F104" s="23"/>
      <c r="G104" s="23"/>
    </row>
    <row r="105" spans="1:7" s="4" customFormat="1" x14ac:dyDescent="0.25">
      <c r="A105" s="23"/>
      <c r="B105" s="35"/>
      <c r="C105" s="23"/>
      <c r="D105" s="3"/>
      <c r="F105" s="23"/>
      <c r="G105" s="23"/>
    </row>
    <row r="106" spans="1:7" s="4" customFormat="1" x14ac:dyDescent="0.25">
      <c r="A106" s="23"/>
      <c r="B106" s="35"/>
      <c r="C106" s="23"/>
      <c r="D106" s="3"/>
      <c r="F106" s="23"/>
      <c r="G106" s="23"/>
    </row>
    <row r="107" spans="1:7" s="4" customFormat="1" x14ac:dyDescent="0.25">
      <c r="A107" s="23"/>
      <c r="B107" s="35"/>
      <c r="C107" s="23"/>
      <c r="D107" s="3"/>
      <c r="F107" s="23"/>
      <c r="G107" s="23"/>
    </row>
    <row r="108" spans="1:7" s="4" customFormat="1" x14ac:dyDescent="0.25">
      <c r="A108" s="23"/>
      <c r="B108" s="35"/>
      <c r="C108" s="23"/>
      <c r="D108" s="3"/>
      <c r="F108" s="23"/>
      <c r="G108" s="23"/>
    </row>
    <row r="109" spans="1:7" x14ac:dyDescent="0.25">
      <c r="D109" s="3"/>
    </row>
    <row r="110" spans="1:7" s="4" customFormat="1" x14ac:dyDescent="0.25">
      <c r="A110" s="23"/>
      <c r="B110" s="35"/>
      <c r="C110" s="23"/>
      <c r="D110" s="3"/>
      <c r="F110" s="23"/>
      <c r="G110" s="23"/>
    </row>
  </sheetData>
  <mergeCells count="4">
    <mergeCell ref="B6:D6"/>
    <mergeCell ref="B7:D7"/>
    <mergeCell ref="A90:B90"/>
    <mergeCell ref="D92:E92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opLeftCell="A64" zoomScale="170" zoomScaleNormal="170" workbookViewId="0">
      <selection activeCell="A85" sqref="A85:XFD85"/>
    </sheetView>
  </sheetViews>
  <sheetFormatPr defaultRowHeight="15" x14ac:dyDescent="0.25"/>
  <cols>
    <col min="1" max="1" width="39" style="23" customWidth="1"/>
    <col min="2" max="2" width="14" style="34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5" ht="15.75" x14ac:dyDescent="0.25">
      <c r="A1" s="2" t="s">
        <v>0</v>
      </c>
    </row>
    <row r="2" spans="1:5" ht="15.75" x14ac:dyDescent="0.25">
      <c r="A2" s="2" t="s">
        <v>1</v>
      </c>
    </row>
    <row r="3" spans="1:5" ht="15.75" x14ac:dyDescent="0.25">
      <c r="A3" s="2" t="s">
        <v>2</v>
      </c>
    </row>
    <row r="4" spans="1:5" ht="15.75" x14ac:dyDescent="0.25">
      <c r="A4" s="1" t="s">
        <v>9</v>
      </c>
    </row>
    <row r="6" spans="1:5" x14ac:dyDescent="0.25">
      <c r="B6" s="39" t="s">
        <v>3</v>
      </c>
      <c r="C6" s="39"/>
      <c r="D6" s="39"/>
    </row>
    <row r="7" spans="1:5" x14ac:dyDescent="0.25">
      <c r="B7" s="39" t="s">
        <v>152</v>
      </c>
      <c r="C7" s="39"/>
      <c r="D7" s="39"/>
    </row>
    <row r="9" spans="1:5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5" x14ac:dyDescent="0.25">
      <c r="A10" s="5" t="s">
        <v>95</v>
      </c>
      <c r="B10" s="22" t="s">
        <v>96</v>
      </c>
      <c r="C10" s="6" t="s">
        <v>17</v>
      </c>
      <c r="D10" s="7">
        <v>3.47</v>
      </c>
      <c r="E10" s="8" t="s">
        <v>23</v>
      </c>
    </row>
    <row r="11" spans="1:5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5" x14ac:dyDescent="0.25">
      <c r="A12" s="5" t="s">
        <v>75</v>
      </c>
      <c r="B12" s="22" t="s">
        <v>76</v>
      </c>
      <c r="C12" s="6" t="s">
        <v>77</v>
      </c>
      <c r="D12" s="7">
        <v>399.43</v>
      </c>
      <c r="E12" s="8" t="s">
        <v>24</v>
      </c>
    </row>
    <row r="13" spans="1:5" x14ac:dyDescent="0.25">
      <c r="A13" s="5" t="s">
        <v>75</v>
      </c>
      <c r="B13" s="22" t="s">
        <v>76</v>
      </c>
      <c r="C13" s="6" t="s">
        <v>77</v>
      </c>
      <c r="D13" s="7">
        <v>128.68</v>
      </c>
      <c r="E13" s="8" t="s">
        <v>24</v>
      </c>
    </row>
    <row r="14" spans="1:5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5" x14ac:dyDescent="0.25">
      <c r="A15" s="5" t="s">
        <v>27</v>
      </c>
      <c r="B15" s="6">
        <v>84923155727</v>
      </c>
      <c r="C15" s="6" t="s">
        <v>11</v>
      </c>
      <c r="D15" s="7">
        <v>36.770000000000003</v>
      </c>
      <c r="E15" s="8" t="s">
        <v>25</v>
      </c>
    </row>
    <row r="16" spans="1:5" x14ac:dyDescent="0.25">
      <c r="A16" s="5" t="s">
        <v>27</v>
      </c>
      <c r="B16" s="6">
        <v>84923155727</v>
      </c>
      <c r="C16" s="6" t="s">
        <v>11</v>
      </c>
      <c r="D16" s="7">
        <v>37.86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47</v>
      </c>
      <c r="B20" s="6">
        <v>49980852277</v>
      </c>
      <c r="C20" s="6" t="s">
        <v>46</v>
      </c>
      <c r="D20" s="7">
        <v>222.4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84.73</v>
      </c>
      <c r="E21" s="8" t="s">
        <v>25</v>
      </c>
    </row>
    <row r="22" spans="1:5" x14ac:dyDescent="0.25">
      <c r="A22" s="5" t="s">
        <v>47</v>
      </c>
      <c r="B22" s="6">
        <v>49980852277</v>
      </c>
      <c r="C22" s="6" t="s">
        <v>46</v>
      </c>
      <c r="D22" s="7">
        <v>144.44999999999999</v>
      </c>
      <c r="E22" s="8" t="s">
        <v>25</v>
      </c>
    </row>
    <row r="23" spans="1:5" x14ac:dyDescent="0.25">
      <c r="A23" s="5" t="s">
        <v>154</v>
      </c>
      <c r="B23" s="6">
        <v>56822948795</v>
      </c>
      <c r="C23" s="6" t="s">
        <v>17</v>
      </c>
      <c r="D23" s="7">
        <v>53.75</v>
      </c>
      <c r="E23" s="8" t="s">
        <v>49</v>
      </c>
    </row>
    <row r="24" spans="1:5" x14ac:dyDescent="0.25">
      <c r="A24" s="5" t="s">
        <v>155</v>
      </c>
      <c r="B24" s="6">
        <v>39557415496</v>
      </c>
      <c r="C24" s="6" t="s">
        <v>17</v>
      </c>
      <c r="D24" s="7">
        <v>770</v>
      </c>
      <c r="E24" s="8" t="s">
        <v>49</v>
      </c>
    </row>
    <row r="25" spans="1:5" x14ac:dyDescent="0.25">
      <c r="A25" s="5" t="s">
        <v>155</v>
      </c>
      <c r="B25" s="6">
        <v>39557415496</v>
      </c>
      <c r="C25" s="6" t="s">
        <v>17</v>
      </c>
      <c r="D25" s="7">
        <v>100</v>
      </c>
      <c r="E25" s="8" t="s">
        <v>49</v>
      </c>
    </row>
    <row r="26" spans="1:5" x14ac:dyDescent="0.25">
      <c r="A26" s="5" t="s">
        <v>158</v>
      </c>
      <c r="B26" s="6">
        <v>66022390370</v>
      </c>
      <c r="C26" s="6" t="s">
        <v>11</v>
      </c>
      <c r="D26" s="7">
        <v>150</v>
      </c>
      <c r="E26" s="8" t="s">
        <v>49</v>
      </c>
    </row>
    <row r="27" spans="1:5" x14ac:dyDescent="0.25">
      <c r="A27" s="5" t="s">
        <v>159</v>
      </c>
      <c r="B27" s="6">
        <v>23485687544</v>
      </c>
      <c r="C27" s="6" t="s">
        <v>17</v>
      </c>
      <c r="D27" s="7">
        <v>48</v>
      </c>
      <c r="E27" s="8" t="s">
        <v>49</v>
      </c>
    </row>
    <row r="28" spans="1:5" x14ac:dyDescent="0.25">
      <c r="A28" s="5" t="s">
        <v>15</v>
      </c>
      <c r="B28" s="6">
        <v>63949120108</v>
      </c>
      <c r="C28" s="6" t="s">
        <v>10</v>
      </c>
      <c r="D28" s="7">
        <v>626.21</v>
      </c>
      <c r="E28" s="8" t="s">
        <v>20</v>
      </c>
    </row>
    <row r="29" spans="1:5" x14ac:dyDescent="0.25">
      <c r="A29" s="5" t="s">
        <v>161</v>
      </c>
      <c r="B29" s="6">
        <v>417320091</v>
      </c>
      <c r="C29" s="6" t="s">
        <v>11</v>
      </c>
      <c r="D29" s="7">
        <v>25</v>
      </c>
      <c r="E29" s="8" t="s">
        <v>79</v>
      </c>
    </row>
    <row r="30" spans="1:5" x14ac:dyDescent="0.25">
      <c r="A30" s="5" t="s">
        <v>164</v>
      </c>
      <c r="B30" s="6">
        <v>51933956179</v>
      </c>
      <c r="C30" s="6" t="s">
        <v>11</v>
      </c>
      <c r="D30" s="7">
        <v>350</v>
      </c>
      <c r="E30" s="8" t="s">
        <v>79</v>
      </c>
    </row>
    <row r="31" spans="1:5" x14ac:dyDescent="0.25">
      <c r="A31" s="5" t="s">
        <v>90</v>
      </c>
      <c r="B31" s="6">
        <v>30765863795</v>
      </c>
      <c r="C31" s="6" t="s">
        <v>11</v>
      </c>
      <c r="D31" s="7">
        <v>36.5</v>
      </c>
      <c r="E31" s="8" t="s">
        <v>79</v>
      </c>
    </row>
    <row r="32" spans="1:5" x14ac:dyDescent="0.25">
      <c r="A32" s="5" t="s">
        <v>165</v>
      </c>
      <c r="B32" s="6">
        <v>53097723816</v>
      </c>
      <c r="C32" s="6" t="s">
        <v>11</v>
      </c>
      <c r="D32" s="7">
        <v>2218.5100000000002</v>
      </c>
      <c r="E32" s="36" t="s">
        <v>166</v>
      </c>
    </row>
    <row r="33" spans="1:5" x14ac:dyDescent="0.25">
      <c r="A33" s="5" t="s">
        <v>160</v>
      </c>
      <c r="B33" s="6">
        <v>58443170858</v>
      </c>
      <c r="C33" s="6" t="s">
        <v>11</v>
      </c>
      <c r="D33" s="7">
        <v>1271.25</v>
      </c>
      <c r="E33" s="8" t="s">
        <v>28</v>
      </c>
    </row>
    <row r="34" spans="1:5" x14ac:dyDescent="0.25">
      <c r="A34" s="5" t="s">
        <v>90</v>
      </c>
      <c r="B34" s="6">
        <v>30765863795</v>
      </c>
      <c r="C34" s="6" t="s">
        <v>11</v>
      </c>
      <c r="D34" s="7">
        <v>21.9</v>
      </c>
      <c r="E34" s="8" t="s">
        <v>91</v>
      </c>
    </row>
    <row r="35" spans="1:5" x14ac:dyDescent="0.25">
      <c r="A35" s="5" t="s">
        <v>90</v>
      </c>
      <c r="B35" s="6">
        <v>30765863795</v>
      </c>
      <c r="C35" s="6" t="s">
        <v>11</v>
      </c>
      <c r="D35" s="7">
        <v>47.5</v>
      </c>
      <c r="E35" s="8" t="s">
        <v>91</v>
      </c>
    </row>
    <row r="36" spans="1:5" x14ac:dyDescent="0.25">
      <c r="A36" s="5" t="s">
        <v>90</v>
      </c>
      <c r="B36" s="6">
        <v>30765863795</v>
      </c>
      <c r="C36" s="6" t="s">
        <v>11</v>
      </c>
      <c r="D36" s="7">
        <v>97.5</v>
      </c>
      <c r="E36" s="8" t="s">
        <v>91</v>
      </c>
    </row>
    <row r="37" spans="1:5" x14ac:dyDescent="0.25">
      <c r="A37" s="5" t="s">
        <v>80</v>
      </c>
      <c r="B37" s="6">
        <v>73660371074</v>
      </c>
      <c r="C37" s="6" t="s">
        <v>81</v>
      </c>
      <c r="D37" s="7">
        <v>141.94</v>
      </c>
      <c r="E37" s="8" t="s">
        <v>24</v>
      </c>
    </row>
    <row r="38" spans="1:5" x14ac:dyDescent="0.25">
      <c r="A38" s="5" t="s">
        <v>80</v>
      </c>
      <c r="B38" s="6">
        <v>73660371074</v>
      </c>
      <c r="C38" s="6" t="s">
        <v>81</v>
      </c>
      <c r="D38" s="7">
        <v>284.89999999999998</v>
      </c>
      <c r="E38" s="8" t="s">
        <v>49</v>
      </c>
    </row>
    <row r="39" spans="1:5" x14ac:dyDescent="0.25">
      <c r="A39" s="5" t="s">
        <v>80</v>
      </c>
      <c r="B39" s="6">
        <v>73660371074</v>
      </c>
      <c r="C39" s="6" t="s">
        <v>81</v>
      </c>
      <c r="D39" s="7">
        <v>36.9</v>
      </c>
      <c r="E39" s="8" t="s">
        <v>24</v>
      </c>
    </row>
    <row r="40" spans="1:5" x14ac:dyDescent="0.25">
      <c r="A40" s="5" t="s">
        <v>26</v>
      </c>
      <c r="B40" s="6">
        <v>89406825003</v>
      </c>
      <c r="C40" s="6" t="s">
        <v>11</v>
      </c>
      <c r="D40" s="7">
        <v>5.58</v>
      </c>
      <c r="E40" s="8" t="s">
        <v>25</v>
      </c>
    </row>
    <row r="41" spans="1:5" x14ac:dyDescent="0.25">
      <c r="A41" s="5" t="s">
        <v>26</v>
      </c>
      <c r="B41" s="6">
        <v>89406825003</v>
      </c>
      <c r="C41" s="6" t="s">
        <v>11</v>
      </c>
      <c r="D41" s="7">
        <v>32.26</v>
      </c>
      <c r="E41" s="8" t="s">
        <v>25</v>
      </c>
    </row>
    <row r="42" spans="1:5" x14ac:dyDescent="0.25">
      <c r="A42" s="5" t="s">
        <v>26</v>
      </c>
      <c r="B42" s="6">
        <v>89406825003</v>
      </c>
      <c r="C42" s="6" t="s">
        <v>11</v>
      </c>
      <c r="D42" s="7">
        <v>12.86</v>
      </c>
      <c r="E42" s="8" t="s">
        <v>25</v>
      </c>
    </row>
    <row r="43" spans="1:5" x14ac:dyDescent="0.25">
      <c r="A43" s="5" t="s">
        <v>26</v>
      </c>
      <c r="B43" s="6">
        <v>89406825003</v>
      </c>
      <c r="C43" s="6" t="s">
        <v>11</v>
      </c>
      <c r="D43" s="7">
        <v>4.76</v>
      </c>
      <c r="E43" s="8" t="s">
        <v>25</v>
      </c>
    </row>
    <row r="44" spans="1:5" x14ac:dyDescent="0.25">
      <c r="A44" s="5" t="s">
        <v>26</v>
      </c>
      <c r="B44" s="6">
        <v>89406825003</v>
      </c>
      <c r="C44" s="6" t="s">
        <v>11</v>
      </c>
      <c r="D44" s="7">
        <v>447.36</v>
      </c>
      <c r="E44" s="8" t="s">
        <v>25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66</v>
      </c>
      <c r="B46" s="22" t="s">
        <v>67</v>
      </c>
      <c r="C46" s="6" t="s">
        <v>36</v>
      </c>
      <c r="D46" s="7">
        <v>30</v>
      </c>
      <c r="E46" s="8" t="s">
        <v>19</v>
      </c>
    </row>
    <row r="47" spans="1:5" x14ac:dyDescent="0.25">
      <c r="A47" s="5" t="s">
        <v>62</v>
      </c>
      <c r="B47" s="6">
        <v>56575768790</v>
      </c>
      <c r="C47" s="6" t="s">
        <v>17</v>
      </c>
      <c r="D47" s="7">
        <v>124.45</v>
      </c>
      <c r="E47" s="8" t="s">
        <v>19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55.2</v>
      </c>
      <c r="E48" s="8" t="s">
        <v>24</v>
      </c>
    </row>
    <row r="49" spans="1:5" x14ac:dyDescent="0.25">
      <c r="A49" s="5" t="s">
        <v>74</v>
      </c>
      <c r="B49" s="6">
        <v>55610250666</v>
      </c>
      <c r="C49" s="6" t="s">
        <v>11</v>
      </c>
      <c r="D49" s="7">
        <v>1200.19</v>
      </c>
      <c r="E49" s="8" t="s">
        <v>24</v>
      </c>
    </row>
    <row r="50" spans="1:5" x14ac:dyDescent="0.25">
      <c r="A50" s="5" t="s">
        <v>16</v>
      </c>
      <c r="B50" s="22" t="s">
        <v>48</v>
      </c>
      <c r="C50" s="6" t="s">
        <v>11</v>
      </c>
      <c r="D50" s="7">
        <v>50</v>
      </c>
      <c r="E50" s="8" t="s">
        <v>28</v>
      </c>
    </row>
    <row r="51" spans="1:5" x14ac:dyDescent="0.25">
      <c r="A51" s="5" t="s">
        <v>16</v>
      </c>
      <c r="B51" s="22" t="s">
        <v>48</v>
      </c>
      <c r="C51" s="6" t="s">
        <v>11</v>
      </c>
      <c r="D51" s="7">
        <v>1421.2</v>
      </c>
      <c r="E51" s="8" t="s">
        <v>28</v>
      </c>
    </row>
    <row r="52" spans="1:5" x14ac:dyDescent="0.25">
      <c r="A52" s="5" t="s">
        <v>118</v>
      </c>
      <c r="B52" s="22" t="s">
        <v>117</v>
      </c>
      <c r="C52" s="6" t="s">
        <v>11</v>
      </c>
      <c r="D52" s="7">
        <v>9</v>
      </c>
      <c r="E52" s="8" t="s">
        <v>28</v>
      </c>
    </row>
    <row r="53" spans="1:5" x14ac:dyDescent="0.25">
      <c r="A53" s="5" t="s">
        <v>162</v>
      </c>
      <c r="B53" s="22" t="s">
        <v>163</v>
      </c>
      <c r="C53" s="6" t="s">
        <v>17</v>
      </c>
      <c r="D53" s="7">
        <v>29.24</v>
      </c>
      <c r="E53" s="8" t="s">
        <v>24</v>
      </c>
    </row>
    <row r="54" spans="1:5" x14ac:dyDescent="0.25">
      <c r="A54" s="5" t="s">
        <v>167</v>
      </c>
      <c r="B54" s="22" t="s">
        <v>168</v>
      </c>
      <c r="C54" s="6" t="s">
        <v>11</v>
      </c>
      <c r="D54" s="7">
        <f>4.53+91.47</f>
        <v>96</v>
      </c>
      <c r="E54" s="8" t="s">
        <v>28</v>
      </c>
    </row>
    <row r="55" spans="1:5" x14ac:dyDescent="0.25">
      <c r="A55" s="5" t="s">
        <v>88</v>
      </c>
      <c r="B55" s="6">
        <v>95496741798</v>
      </c>
      <c r="C55" s="6" t="s">
        <v>11</v>
      </c>
      <c r="D55" s="7">
        <v>64.5</v>
      </c>
      <c r="E55" s="8" t="s">
        <v>24</v>
      </c>
    </row>
    <row r="56" spans="1:5" x14ac:dyDescent="0.25">
      <c r="A56" s="5" t="s">
        <v>89</v>
      </c>
      <c r="B56" s="6">
        <v>11469787133</v>
      </c>
      <c r="C56" s="6" t="s">
        <v>17</v>
      </c>
      <c r="D56" s="7">
        <v>276.25</v>
      </c>
      <c r="E56" s="8" t="s">
        <v>28</v>
      </c>
    </row>
    <row r="57" spans="1:5" x14ac:dyDescent="0.25">
      <c r="A57" s="5" t="s">
        <v>52</v>
      </c>
      <c r="B57" s="22" t="s">
        <v>53</v>
      </c>
      <c r="C57" s="6" t="s">
        <v>51</v>
      </c>
      <c r="D57" s="7">
        <f>2651.69+2903.68</f>
        <v>5555.37</v>
      </c>
      <c r="E57" s="8" t="s">
        <v>20</v>
      </c>
    </row>
    <row r="58" spans="1:5" x14ac:dyDescent="0.25">
      <c r="A58" s="5" t="s">
        <v>52</v>
      </c>
      <c r="B58" s="22" t="s">
        <v>53</v>
      </c>
      <c r="C58" s="6" t="s">
        <v>51</v>
      </c>
      <c r="D58" s="7">
        <v>3172.61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v>1415.99</v>
      </c>
      <c r="E59" s="8" t="s">
        <v>20</v>
      </c>
    </row>
    <row r="60" spans="1:5" x14ac:dyDescent="0.25">
      <c r="A60" s="5" t="s">
        <v>13</v>
      </c>
      <c r="B60" s="6">
        <v>90373162012</v>
      </c>
      <c r="C60" s="6" t="s">
        <v>11</v>
      </c>
      <c r="D60" s="7">
        <v>148.86000000000001</v>
      </c>
      <c r="E60" s="8" t="s">
        <v>20</v>
      </c>
    </row>
    <row r="61" spans="1:5" x14ac:dyDescent="0.25">
      <c r="A61" s="5" t="s">
        <v>37</v>
      </c>
      <c r="B61" s="6">
        <v>17091086337</v>
      </c>
      <c r="C61" s="6" t="s">
        <v>11</v>
      </c>
      <c r="D61" s="7">
        <v>883.83</v>
      </c>
      <c r="E61" s="8" t="s">
        <v>20</v>
      </c>
    </row>
    <row r="62" spans="1:5" x14ac:dyDescent="0.25">
      <c r="A62" s="5" t="s">
        <v>13</v>
      </c>
      <c r="B62" s="6">
        <v>90373162012</v>
      </c>
      <c r="C62" s="6" t="s">
        <v>11</v>
      </c>
      <c r="D62" s="7">
        <v>9337.68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543.44000000000005</v>
      </c>
      <c r="E63" s="8" t="s">
        <v>20</v>
      </c>
    </row>
    <row r="64" spans="1:5" x14ac:dyDescent="0.25">
      <c r="A64" s="5" t="s">
        <v>12</v>
      </c>
      <c r="B64" s="6">
        <v>44138062462</v>
      </c>
      <c r="C64" s="6" t="s">
        <v>18</v>
      </c>
      <c r="D64" s="7">
        <v>67.5</v>
      </c>
      <c r="E64" s="8" t="s">
        <v>20</v>
      </c>
    </row>
    <row r="65" spans="1:5" x14ac:dyDescent="0.25">
      <c r="A65" s="5" t="s">
        <v>12</v>
      </c>
      <c r="B65" s="6">
        <v>44138062462</v>
      </c>
      <c r="C65" s="6" t="s">
        <v>18</v>
      </c>
      <c r="D65" s="7">
        <v>1173.45</v>
      </c>
      <c r="E65" s="8" t="s">
        <v>20</v>
      </c>
    </row>
    <row r="66" spans="1:5" x14ac:dyDescent="0.25">
      <c r="A66" s="5" t="s">
        <v>13</v>
      </c>
      <c r="B66" s="6">
        <v>90373162012</v>
      </c>
      <c r="C66" s="6" t="s">
        <v>11</v>
      </c>
      <c r="D66" s="7">
        <v>211.47</v>
      </c>
      <c r="E66" s="8" t="s">
        <v>20</v>
      </c>
    </row>
    <row r="67" spans="1:5" x14ac:dyDescent="0.25">
      <c r="A67" s="5" t="s">
        <v>50</v>
      </c>
      <c r="B67" s="6">
        <v>2359254184</v>
      </c>
      <c r="C67" s="6" t="s">
        <v>51</v>
      </c>
      <c r="D67" s="7">
        <v>134.5</v>
      </c>
      <c r="E67" s="8" t="s">
        <v>20</v>
      </c>
    </row>
    <row r="68" spans="1:5" x14ac:dyDescent="0.25">
      <c r="A68" s="5" t="s">
        <v>50</v>
      </c>
      <c r="B68" s="6">
        <v>2359254184</v>
      </c>
      <c r="C68" s="6" t="s">
        <v>51</v>
      </c>
      <c r="D68" s="7">
        <v>572.75</v>
      </c>
      <c r="E68" s="8" t="s">
        <v>20</v>
      </c>
    </row>
    <row r="69" spans="1:5" x14ac:dyDescent="0.25">
      <c r="A69" s="5" t="s">
        <v>12</v>
      </c>
      <c r="B69" s="6">
        <v>44138062462</v>
      </c>
      <c r="C69" s="6" t="s">
        <v>18</v>
      </c>
      <c r="D69" s="7">
        <v>7141.99</v>
      </c>
      <c r="E69" s="8" t="s">
        <v>20</v>
      </c>
    </row>
    <row r="70" spans="1:5" x14ac:dyDescent="0.25">
      <c r="A70" s="5" t="s">
        <v>12</v>
      </c>
      <c r="B70" s="6">
        <v>44138062462</v>
      </c>
      <c r="C70" s="6" t="s">
        <v>18</v>
      </c>
      <c r="D70" s="7">
        <v>209.95</v>
      </c>
      <c r="E70" s="8" t="s">
        <v>20</v>
      </c>
    </row>
    <row r="71" spans="1:5" x14ac:dyDescent="0.25">
      <c r="A71" s="5" t="s">
        <v>61</v>
      </c>
      <c r="B71" s="6">
        <v>83598114879</v>
      </c>
      <c r="C71" s="6" t="s">
        <v>10</v>
      </c>
      <c r="D71" s="7">
        <v>208.34</v>
      </c>
      <c r="E71" s="8" t="s">
        <v>20</v>
      </c>
    </row>
    <row r="72" spans="1:5" x14ac:dyDescent="0.25">
      <c r="A72" s="5" t="s">
        <v>61</v>
      </c>
      <c r="B72" s="6">
        <v>83598114879</v>
      </c>
      <c r="C72" s="6" t="s">
        <v>10</v>
      </c>
      <c r="D72" s="7">
        <v>4426.9799999999996</v>
      </c>
      <c r="E72" s="8" t="s">
        <v>20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77.62</v>
      </c>
      <c r="E73" s="8" t="s">
        <v>20</v>
      </c>
    </row>
    <row r="74" spans="1:5" x14ac:dyDescent="0.25">
      <c r="A74" s="5" t="s">
        <v>37</v>
      </c>
      <c r="B74" s="6">
        <v>17091086337</v>
      </c>
      <c r="C74" s="6" t="s">
        <v>11</v>
      </c>
      <c r="D74" s="7">
        <v>288.13</v>
      </c>
      <c r="E74" s="8" t="s">
        <v>20</v>
      </c>
    </row>
    <row r="75" spans="1:5" x14ac:dyDescent="0.25">
      <c r="A75" s="5" t="s">
        <v>99</v>
      </c>
      <c r="B75" s="6">
        <v>87120007882</v>
      </c>
      <c r="C75" s="6" t="s">
        <v>51</v>
      </c>
      <c r="D75" s="7">
        <v>3.19</v>
      </c>
      <c r="E75" s="8" t="s">
        <v>25</v>
      </c>
    </row>
    <row r="76" spans="1:5" x14ac:dyDescent="0.25">
      <c r="A76" s="5" t="s">
        <v>35</v>
      </c>
      <c r="B76" s="6">
        <v>87311810356</v>
      </c>
      <c r="C76" s="6" t="s">
        <v>36</v>
      </c>
      <c r="D76" s="7">
        <v>29.32</v>
      </c>
      <c r="E76" s="8" t="s">
        <v>30</v>
      </c>
    </row>
    <row r="77" spans="1:5" x14ac:dyDescent="0.25">
      <c r="A77" s="5" t="s">
        <v>33</v>
      </c>
      <c r="B77" s="6">
        <v>29524210204</v>
      </c>
      <c r="C77" s="6" t="s">
        <v>17</v>
      </c>
      <c r="D77" s="7">
        <v>211.02</v>
      </c>
      <c r="E77" s="8" t="s">
        <v>30</v>
      </c>
    </row>
    <row r="78" spans="1:5" x14ac:dyDescent="0.25">
      <c r="A78" s="5" t="s">
        <v>33</v>
      </c>
      <c r="B78" s="6">
        <v>29524210204</v>
      </c>
      <c r="C78" s="6" t="s">
        <v>17</v>
      </c>
      <c r="D78" s="7">
        <v>206.94</v>
      </c>
      <c r="E78" s="8" t="s">
        <v>30</v>
      </c>
    </row>
    <row r="79" spans="1:5" x14ac:dyDescent="0.25">
      <c r="A79" s="5" t="s">
        <v>157</v>
      </c>
      <c r="B79" s="6">
        <v>61402296318</v>
      </c>
      <c r="C79" s="6" t="s">
        <v>11</v>
      </c>
      <c r="D79" s="7">
        <v>650</v>
      </c>
      <c r="E79" s="8" t="s">
        <v>30</v>
      </c>
    </row>
    <row r="80" spans="1:5" x14ac:dyDescent="0.25">
      <c r="A80" s="5" t="s">
        <v>32</v>
      </c>
      <c r="B80" s="6">
        <v>85821130368</v>
      </c>
      <c r="C80" s="6" t="s">
        <v>17</v>
      </c>
      <c r="D80" s="7">
        <v>1.66</v>
      </c>
      <c r="E80" s="8" t="s">
        <v>19</v>
      </c>
    </row>
    <row r="81" spans="1:5" x14ac:dyDescent="0.25">
      <c r="A81" s="5" t="s">
        <v>58</v>
      </c>
      <c r="B81" s="6">
        <v>23345558826</v>
      </c>
      <c r="C81" s="6" t="s">
        <v>59</v>
      </c>
      <c r="D81" s="7">
        <v>210.43</v>
      </c>
      <c r="E81" s="8" t="s">
        <v>60</v>
      </c>
    </row>
    <row r="82" spans="1:5" x14ac:dyDescent="0.25">
      <c r="A82" s="5" t="s">
        <v>13</v>
      </c>
      <c r="B82" s="6">
        <v>90373162012</v>
      </c>
      <c r="C82" s="6" t="s">
        <v>11</v>
      </c>
      <c r="D82" s="7">
        <v>210.33</v>
      </c>
      <c r="E82" s="8" t="s">
        <v>20</v>
      </c>
    </row>
    <row r="83" spans="1:5" x14ac:dyDescent="0.25">
      <c r="A83" s="5" t="s">
        <v>156</v>
      </c>
      <c r="B83" s="6"/>
      <c r="C83" s="6"/>
      <c r="D83" s="7">
        <v>264.94</v>
      </c>
      <c r="E83" s="5" t="s">
        <v>39</v>
      </c>
    </row>
    <row r="84" spans="1:5" x14ac:dyDescent="0.25">
      <c r="A84" s="15" t="s">
        <v>22</v>
      </c>
      <c r="B84" s="6"/>
      <c r="C84" s="5"/>
      <c r="D84" s="7">
        <v>175.63</v>
      </c>
      <c r="E84" s="5" t="s">
        <v>39</v>
      </c>
    </row>
    <row r="85" spans="1:5" x14ac:dyDescent="0.25">
      <c r="A85" s="16"/>
      <c r="B85" s="17"/>
      <c r="C85" s="18"/>
      <c r="D85" s="19">
        <f>47+582</f>
        <v>629</v>
      </c>
      <c r="E85" s="23" t="s">
        <v>38</v>
      </c>
    </row>
    <row r="86" spans="1:5" x14ac:dyDescent="0.25">
      <c r="A86" s="16"/>
      <c r="B86" s="17"/>
      <c r="C86" s="18"/>
      <c r="D86" s="19">
        <v>0.53</v>
      </c>
      <c r="E86" s="8" t="s">
        <v>82</v>
      </c>
    </row>
    <row r="87" spans="1:5" x14ac:dyDescent="0.25">
      <c r="A87" s="16"/>
      <c r="B87" s="17"/>
      <c r="C87" s="18"/>
      <c r="D87" s="19">
        <f>12197.13+2558.33+9298.3+1665+230969.56+192.29</f>
        <v>256880.61000000002</v>
      </c>
      <c r="E87" s="23" t="s">
        <v>40</v>
      </c>
    </row>
    <row r="88" spans="1:5" x14ac:dyDescent="0.25">
      <c r="A88" s="16"/>
      <c r="B88" s="17"/>
      <c r="C88" s="18"/>
      <c r="D88" s="19">
        <f>2012.53+77.32+1534.22+274.73+36599.19+31.73</f>
        <v>40529.720000000008</v>
      </c>
      <c r="E88" s="23" t="s">
        <v>41</v>
      </c>
    </row>
    <row r="89" spans="1:5" x14ac:dyDescent="0.25">
      <c r="A89" s="16"/>
      <c r="B89" s="17"/>
      <c r="C89" s="18"/>
      <c r="D89" s="19">
        <f>180+31800+300+441.44</f>
        <v>32721.439999999999</v>
      </c>
      <c r="E89" s="23" t="s">
        <v>42</v>
      </c>
    </row>
    <row r="90" spans="1:5" x14ac:dyDescent="0.25">
      <c r="A90" s="16"/>
      <c r="B90" s="17"/>
      <c r="C90" s="18"/>
      <c r="D90" s="19">
        <f>60+544.96+810+90+62.98+120+39+30+30</f>
        <v>1786.94</v>
      </c>
      <c r="E90" s="23" t="s">
        <v>87</v>
      </c>
    </row>
    <row r="91" spans="1:5" x14ac:dyDescent="0.25">
      <c r="A91" s="16"/>
      <c r="B91" s="17"/>
      <c r="C91" s="18"/>
      <c r="D91" s="19">
        <f>159.28+39.82+556.14+79.64+3853.72+366.7</f>
        <v>5055.2999999999993</v>
      </c>
      <c r="E91" s="23" t="s">
        <v>43</v>
      </c>
    </row>
    <row r="92" spans="1:5" x14ac:dyDescent="0.25">
      <c r="A92" s="16"/>
      <c r="B92" s="17"/>
      <c r="C92" s="18"/>
      <c r="D92" s="19">
        <f>97.5+5+80</f>
        <v>182.5</v>
      </c>
      <c r="E92" s="23" t="s">
        <v>115</v>
      </c>
    </row>
    <row r="93" spans="1:5" x14ac:dyDescent="0.25">
      <c r="A93" s="40" t="s">
        <v>153</v>
      </c>
      <c r="B93" s="40"/>
      <c r="C93" s="13"/>
      <c r="D93" s="12">
        <f>SUM(D10:D92)</f>
        <v>387171.91000000003</v>
      </c>
      <c r="E93" s="14"/>
    </row>
    <row r="94" spans="1:5" x14ac:dyDescent="0.25">
      <c r="D94" s="3"/>
    </row>
    <row r="95" spans="1:5" x14ac:dyDescent="0.25">
      <c r="D95" s="39" t="s">
        <v>21</v>
      </c>
      <c r="E95" s="39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x14ac:dyDescent="0.25">
      <c r="D102" s="3"/>
    </row>
    <row r="103" spans="1:7" x14ac:dyDescent="0.25">
      <c r="D103" s="3"/>
    </row>
    <row r="104" spans="1:7" x14ac:dyDescent="0.25">
      <c r="D104" s="3"/>
    </row>
    <row r="105" spans="1:7" x14ac:dyDescent="0.25">
      <c r="D105" s="3"/>
    </row>
    <row r="106" spans="1:7" x14ac:dyDescent="0.25">
      <c r="D106" s="3"/>
    </row>
    <row r="107" spans="1:7" s="4" customFormat="1" x14ac:dyDescent="0.25">
      <c r="A107" s="23"/>
      <c r="B107" s="34"/>
      <c r="C107" s="23"/>
      <c r="D107" s="3"/>
      <c r="F107" s="23"/>
      <c r="G107" s="23"/>
    </row>
    <row r="108" spans="1:7" s="4" customFormat="1" x14ac:dyDescent="0.25">
      <c r="A108" s="23"/>
      <c r="B108" s="34"/>
      <c r="C108" s="23"/>
      <c r="D108" s="3"/>
      <c r="F108" s="23"/>
      <c r="G108" s="23"/>
    </row>
    <row r="109" spans="1:7" s="4" customFormat="1" x14ac:dyDescent="0.25">
      <c r="A109" s="23"/>
      <c r="B109" s="34"/>
      <c r="C109" s="23"/>
      <c r="D109" s="3"/>
      <c r="F109" s="23"/>
      <c r="G109" s="23"/>
    </row>
    <row r="110" spans="1:7" s="4" customFormat="1" x14ac:dyDescent="0.25">
      <c r="A110" s="23"/>
      <c r="B110" s="34"/>
      <c r="C110" s="23"/>
      <c r="D110" s="3"/>
      <c r="F110" s="23"/>
      <c r="G110" s="23"/>
    </row>
    <row r="111" spans="1:7" s="4" customFormat="1" x14ac:dyDescent="0.25">
      <c r="A111" s="23"/>
      <c r="B111" s="34"/>
      <c r="C111" s="23"/>
      <c r="D111" s="3"/>
      <c r="F111" s="23"/>
      <c r="G111" s="23"/>
    </row>
    <row r="112" spans="1:7" x14ac:dyDescent="0.25">
      <c r="D112" s="3"/>
    </row>
    <row r="113" spans="4:4" x14ac:dyDescent="0.25">
      <c r="D113" s="3"/>
    </row>
  </sheetData>
  <mergeCells count="4">
    <mergeCell ref="B6:D6"/>
    <mergeCell ref="B7:D7"/>
    <mergeCell ref="A93:B93"/>
    <mergeCell ref="D95:E9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opLeftCell="A40" zoomScale="170" zoomScaleNormal="170" workbookViewId="0">
      <selection activeCell="A42" sqref="A42:C42"/>
    </sheetView>
  </sheetViews>
  <sheetFormatPr defaultRowHeight="15" x14ac:dyDescent="0.25"/>
  <cols>
    <col min="1" max="1" width="39" style="23" customWidth="1"/>
    <col min="2" max="2" width="14" style="32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141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1844.58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v>3.05</v>
      </c>
      <c r="E11" s="8" t="s">
        <v>23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223.76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493.92</v>
      </c>
      <c r="E13" s="8" t="s">
        <v>24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154.63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35.69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35.69</v>
      </c>
      <c r="E16" s="8" t="s">
        <v>25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27.91</v>
      </c>
      <c r="E17" s="8" t="s">
        <v>25</v>
      </c>
    </row>
    <row r="18" spans="1:5" x14ac:dyDescent="0.25">
      <c r="A18" s="5" t="s">
        <v>100</v>
      </c>
      <c r="B18" s="6">
        <v>29848171479</v>
      </c>
      <c r="C18" s="6" t="s">
        <v>11</v>
      </c>
      <c r="D18" s="7">
        <v>237.86</v>
      </c>
      <c r="E18" s="8" t="s">
        <v>25</v>
      </c>
    </row>
    <row r="19" spans="1:5" x14ac:dyDescent="0.25">
      <c r="A19" s="5" t="s">
        <v>47</v>
      </c>
      <c r="B19" s="6">
        <v>49980852277</v>
      </c>
      <c r="C19" s="6" t="s">
        <v>46</v>
      </c>
      <c r="D19" s="7">
        <v>213.25</v>
      </c>
      <c r="E19" s="8" t="s">
        <v>25</v>
      </c>
    </row>
    <row r="20" spans="1:5" x14ac:dyDescent="0.25">
      <c r="A20" s="5" t="s">
        <v>15</v>
      </c>
      <c r="B20" s="6">
        <v>63949120108</v>
      </c>
      <c r="C20" s="6" t="s">
        <v>10</v>
      </c>
      <c r="D20" s="7">
        <v>1601.51</v>
      </c>
      <c r="E20" s="8" t="s">
        <v>20</v>
      </c>
    </row>
    <row r="21" spans="1:5" x14ac:dyDescent="0.25">
      <c r="A21" s="5" t="s">
        <v>12</v>
      </c>
      <c r="B21" s="6">
        <v>44138062462</v>
      </c>
      <c r="C21" s="6" t="s">
        <v>18</v>
      </c>
      <c r="D21" s="7">
        <v>57.6</v>
      </c>
      <c r="E21" s="8" t="s">
        <v>20</v>
      </c>
    </row>
    <row r="22" spans="1:5" x14ac:dyDescent="0.25">
      <c r="A22" s="5" t="s">
        <v>143</v>
      </c>
      <c r="B22" s="6">
        <v>36396485822</v>
      </c>
      <c r="C22" s="6" t="s">
        <v>11</v>
      </c>
      <c r="D22" s="7">
        <f>398.17+0.01</f>
        <v>398.18</v>
      </c>
      <c r="E22" s="8" t="s">
        <v>136</v>
      </c>
    </row>
    <row r="23" spans="1:5" x14ac:dyDescent="0.25">
      <c r="A23" s="5" t="s">
        <v>147</v>
      </c>
      <c r="B23" s="6">
        <v>94472454976</v>
      </c>
      <c r="C23" s="6" t="s">
        <v>149</v>
      </c>
      <c r="D23" s="7">
        <v>3370.04</v>
      </c>
      <c r="E23" s="8" t="s">
        <v>148</v>
      </c>
    </row>
    <row r="24" spans="1:5" x14ac:dyDescent="0.25">
      <c r="A24" s="5" t="s">
        <v>61</v>
      </c>
      <c r="B24" s="6">
        <v>83598114879</v>
      </c>
      <c r="C24" s="6" t="s">
        <v>10</v>
      </c>
      <c r="D24" s="7">
        <v>597.25</v>
      </c>
      <c r="E24" s="8" t="s">
        <v>20</v>
      </c>
    </row>
    <row r="25" spans="1:5" x14ac:dyDescent="0.25">
      <c r="A25" s="5" t="s">
        <v>118</v>
      </c>
      <c r="B25" s="22" t="s">
        <v>117</v>
      </c>
      <c r="C25" s="6" t="s">
        <v>11</v>
      </c>
      <c r="D25" s="7">
        <v>6</v>
      </c>
      <c r="E25" s="8" t="s">
        <v>28</v>
      </c>
    </row>
    <row r="26" spans="1:5" x14ac:dyDescent="0.25">
      <c r="A26" s="5" t="s">
        <v>80</v>
      </c>
      <c r="B26" s="6">
        <v>73660371074</v>
      </c>
      <c r="C26" s="6" t="s">
        <v>81</v>
      </c>
      <c r="D26" s="7">
        <v>45.49</v>
      </c>
      <c r="E26" s="8" t="s">
        <v>24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81.96</v>
      </c>
      <c r="E27" s="8" t="s">
        <v>25</v>
      </c>
    </row>
    <row r="28" spans="1:5" x14ac:dyDescent="0.25">
      <c r="A28" s="5" t="s">
        <v>26</v>
      </c>
      <c r="B28" s="6">
        <v>89406825003</v>
      </c>
      <c r="C28" s="6" t="s">
        <v>11</v>
      </c>
      <c r="D28" s="7">
        <v>340.61</v>
      </c>
      <c r="E28" s="8" t="s">
        <v>25</v>
      </c>
    </row>
    <row r="29" spans="1:5" x14ac:dyDescent="0.25">
      <c r="A29" s="5" t="s">
        <v>26</v>
      </c>
      <c r="B29" s="6">
        <v>89406825003</v>
      </c>
      <c r="C29" s="6" t="s">
        <v>11</v>
      </c>
      <c r="D29" s="7">
        <v>5.58</v>
      </c>
      <c r="E29" s="8" t="s">
        <v>25</v>
      </c>
    </row>
    <row r="30" spans="1:5" x14ac:dyDescent="0.25">
      <c r="A30" s="5" t="s">
        <v>26</v>
      </c>
      <c r="B30" s="6">
        <v>89406825003</v>
      </c>
      <c r="C30" s="6" t="s">
        <v>11</v>
      </c>
      <c r="D30" s="7">
        <v>24.06</v>
      </c>
      <c r="E30" s="8" t="s">
        <v>25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12.86</v>
      </c>
      <c r="E31" s="8" t="s">
        <v>25</v>
      </c>
    </row>
    <row r="32" spans="1:5" x14ac:dyDescent="0.25">
      <c r="A32" s="5" t="s">
        <v>29</v>
      </c>
      <c r="B32" s="6">
        <v>52869401719</v>
      </c>
      <c r="C32" s="6" t="s">
        <v>11</v>
      </c>
      <c r="D32" s="7">
        <v>18.75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4.76</v>
      </c>
      <c r="E33" s="8" t="s">
        <v>25</v>
      </c>
    </row>
    <row r="34" spans="1:5" x14ac:dyDescent="0.25">
      <c r="A34" s="5" t="s">
        <v>66</v>
      </c>
      <c r="B34" s="22" t="s">
        <v>67</v>
      </c>
      <c r="C34" s="6" t="s">
        <v>36</v>
      </c>
      <c r="D34" s="7">
        <v>30</v>
      </c>
      <c r="E34" s="8" t="s">
        <v>19</v>
      </c>
    </row>
    <row r="35" spans="1:5" x14ac:dyDescent="0.25">
      <c r="A35" s="5" t="s">
        <v>72</v>
      </c>
      <c r="B35" s="22" t="s">
        <v>73</v>
      </c>
      <c r="C35" s="6" t="s">
        <v>11</v>
      </c>
      <c r="D35" s="7">
        <v>197.5</v>
      </c>
      <c r="E35" s="8" t="s">
        <v>28</v>
      </c>
    </row>
    <row r="36" spans="1:5" x14ac:dyDescent="0.25">
      <c r="A36" s="5" t="s">
        <v>74</v>
      </c>
      <c r="B36" s="6">
        <v>55610250666</v>
      </c>
      <c r="C36" s="6" t="s">
        <v>11</v>
      </c>
      <c r="D36" s="7">
        <v>213.75</v>
      </c>
      <c r="E36" s="8" t="s">
        <v>24</v>
      </c>
    </row>
    <row r="37" spans="1:5" x14ac:dyDescent="0.25">
      <c r="A37" s="5" t="s">
        <v>74</v>
      </c>
      <c r="B37" s="6">
        <v>55610250666</v>
      </c>
      <c r="C37" s="6" t="s">
        <v>11</v>
      </c>
      <c r="D37" s="7">
        <v>261.75</v>
      </c>
      <c r="E37" s="8" t="s">
        <v>24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16</v>
      </c>
      <c r="B39" s="22" t="s">
        <v>48</v>
      </c>
      <c r="C39" s="6" t="s">
        <v>11</v>
      </c>
      <c r="D39" s="7">
        <v>50</v>
      </c>
      <c r="E39" s="8" t="s">
        <v>28</v>
      </c>
    </row>
    <row r="40" spans="1:5" x14ac:dyDescent="0.25">
      <c r="A40" s="5" t="s">
        <v>144</v>
      </c>
      <c r="B40" s="22" t="s">
        <v>145</v>
      </c>
      <c r="C40" s="6" t="s">
        <v>11</v>
      </c>
      <c r="D40" s="7">
        <v>750</v>
      </c>
      <c r="E40" s="8" t="s">
        <v>28</v>
      </c>
    </row>
    <row r="41" spans="1:5" x14ac:dyDescent="0.25">
      <c r="A41" s="5" t="s">
        <v>44</v>
      </c>
      <c r="B41" s="22" t="s">
        <v>45</v>
      </c>
      <c r="C41" s="6" t="s">
        <v>11</v>
      </c>
      <c r="D41" s="7">
        <v>35.880000000000003</v>
      </c>
      <c r="E41" s="8" t="s">
        <v>24</v>
      </c>
    </row>
    <row r="42" spans="1:5" x14ac:dyDescent="0.25">
      <c r="A42" s="5" t="s">
        <v>44</v>
      </c>
      <c r="B42" s="22" t="s">
        <v>45</v>
      </c>
      <c r="C42" s="6" t="s">
        <v>11</v>
      </c>
      <c r="D42" s="7">
        <v>174.25</v>
      </c>
      <c r="E42" s="8" t="s">
        <v>24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300</v>
      </c>
      <c r="E43" s="8" t="s">
        <v>24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71.5</v>
      </c>
      <c r="E44" s="8" t="s">
        <v>24</v>
      </c>
    </row>
    <row r="45" spans="1:5" x14ac:dyDescent="0.25">
      <c r="A45" s="5" t="s">
        <v>44</v>
      </c>
      <c r="B45" s="22" t="s">
        <v>45</v>
      </c>
      <c r="C45" s="6" t="s">
        <v>11</v>
      </c>
      <c r="D45" s="7">
        <v>190.35</v>
      </c>
      <c r="E45" s="8" t="s">
        <v>24</v>
      </c>
    </row>
    <row r="46" spans="1:5" x14ac:dyDescent="0.25">
      <c r="A46" s="5" t="s">
        <v>150</v>
      </c>
      <c r="B46" s="22" t="s">
        <v>151</v>
      </c>
      <c r="C46" s="6" t="s">
        <v>17</v>
      </c>
      <c r="D46" s="7">
        <v>28</v>
      </c>
      <c r="E46" s="8" t="s">
        <v>24</v>
      </c>
    </row>
    <row r="47" spans="1:5" x14ac:dyDescent="0.25">
      <c r="A47" s="5" t="s">
        <v>107</v>
      </c>
      <c r="B47" s="22" t="s">
        <v>108</v>
      </c>
      <c r="C47" s="6" t="s">
        <v>11</v>
      </c>
      <c r="D47" s="7">
        <v>38</v>
      </c>
      <c r="E47" s="8" t="s">
        <v>28</v>
      </c>
    </row>
    <row r="48" spans="1:5" x14ac:dyDescent="0.25">
      <c r="A48" s="5" t="s">
        <v>88</v>
      </c>
      <c r="B48" s="6">
        <v>95496741798</v>
      </c>
      <c r="C48" s="6" t="s">
        <v>11</v>
      </c>
      <c r="D48" s="7">
        <v>131.22</v>
      </c>
      <c r="E48" s="8" t="s">
        <v>24</v>
      </c>
    </row>
    <row r="49" spans="1:5" x14ac:dyDescent="0.25">
      <c r="A49" s="5" t="s">
        <v>89</v>
      </c>
      <c r="B49" s="6">
        <v>11469787133</v>
      </c>
      <c r="C49" s="6" t="s">
        <v>17</v>
      </c>
      <c r="D49" s="7">
        <v>276.25</v>
      </c>
      <c r="E49" s="8" t="s">
        <v>28</v>
      </c>
    </row>
    <row r="50" spans="1:5" x14ac:dyDescent="0.25">
      <c r="A50" s="5" t="s">
        <v>13</v>
      </c>
      <c r="B50" s="6">
        <v>90373162012</v>
      </c>
      <c r="C50" s="6" t="s">
        <v>11</v>
      </c>
      <c r="D50" s="7">
        <v>88.08</v>
      </c>
      <c r="E50" s="8" t="s">
        <v>20</v>
      </c>
    </row>
    <row r="51" spans="1:5" x14ac:dyDescent="0.25">
      <c r="A51" s="5" t="s">
        <v>37</v>
      </c>
      <c r="B51" s="6">
        <v>17091086337</v>
      </c>
      <c r="C51" s="6" t="s">
        <v>11</v>
      </c>
      <c r="D51" s="7">
        <v>220.86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9187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162.21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447.74</v>
      </c>
      <c r="E54" s="8" t="s">
        <v>20</v>
      </c>
    </row>
    <row r="55" spans="1:5" x14ac:dyDescent="0.25">
      <c r="A55" s="5" t="s">
        <v>12</v>
      </c>
      <c r="B55" s="6">
        <v>44138062462</v>
      </c>
      <c r="C55" s="6" t="s">
        <v>18</v>
      </c>
      <c r="D55" s="7">
        <v>252.24</v>
      </c>
      <c r="E55" s="8" t="s">
        <v>20</v>
      </c>
    </row>
    <row r="56" spans="1:5" x14ac:dyDescent="0.25">
      <c r="A56" s="5" t="s">
        <v>13</v>
      </c>
      <c r="B56" s="6">
        <v>90373162012</v>
      </c>
      <c r="C56" s="6" t="s">
        <v>11</v>
      </c>
      <c r="D56" s="7">
        <v>230.43</v>
      </c>
      <c r="E56" s="8" t="s">
        <v>20</v>
      </c>
    </row>
    <row r="57" spans="1:5" x14ac:dyDescent="0.25">
      <c r="A57" s="5" t="s">
        <v>50</v>
      </c>
      <c r="B57" s="6">
        <v>2359254184</v>
      </c>
      <c r="C57" s="6" t="s">
        <v>51</v>
      </c>
      <c r="D57" s="7">
        <v>705.19</v>
      </c>
      <c r="E57" s="8" t="s">
        <v>20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9905.76</v>
      </c>
      <c r="E58" s="8" t="s">
        <v>20</v>
      </c>
    </row>
    <row r="59" spans="1:5" x14ac:dyDescent="0.25">
      <c r="A59" s="5" t="s">
        <v>12</v>
      </c>
      <c r="B59" s="6">
        <v>44138062462</v>
      </c>
      <c r="C59" s="6" t="s">
        <v>18</v>
      </c>
      <c r="D59" s="7">
        <v>25.25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2669.18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578.5</v>
      </c>
      <c r="E61" s="8" t="s">
        <v>20</v>
      </c>
    </row>
    <row r="62" spans="1:5" x14ac:dyDescent="0.25">
      <c r="A62" s="5" t="s">
        <v>37</v>
      </c>
      <c r="B62" s="6">
        <v>17091086337</v>
      </c>
      <c r="C62" s="6" t="s">
        <v>11</v>
      </c>
      <c r="D62" s="7">
        <v>711.4</v>
      </c>
      <c r="E62" s="8" t="s">
        <v>20</v>
      </c>
    </row>
    <row r="63" spans="1:5" x14ac:dyDescent="0.25">
      <c r="A63" s="5" t="s">
        <v>99</v>
      </c>
      <c r="B63" s="6">
        <v>87120007882</v>
      </c>
      <c r="C63" s="6" t="s">
        <v>51</v>
      </c>
      <c r="D63" s="7">
        <v>3.19</v>
      </c>
      <c r="E63" s="8" t="s">
        <v>25</v>
      </c>
    </row>
    <row r="64" spans="1:5" x14ac:dyDescent="0.25">
      <c r="A64" s="5" t="s">
        <v>35</v>
      </c>
      <c r="B64" s="6">
        <v>87311810356</v>
      </c>
      <c r="C64" s="6" t="s">
        <v>36</v>
      </c>
      <c r="D64" s="7">
        <v>94.17</v>
      </c>
      <c r="E64" s="8" t="s">
        <v>30</v>
      </c>
    </row>
    <row r="65" spans="1:5" x14ac:dyDescent="0.25">
      <c r="A65" s="5" t="s">
        <v>33</v>
      </c>
      <c r="B65" s="6">
        <v>29524210204</v>
      </c>
      <c r="C65" s="6" t="s">
        <v>17</v>
      </c>
      <c r="D65" s="7">
        <v>53.45</v>
      </c>
      <c r="E65" s="8" t="s">
        <v>30</v>
      </c>
    </row>
    <row r="66" spans="1:5" x14ac:dyDescent="0.25">
      <c r="A66" s="5" t="s">
        <v>34</v>
      </c>
      <c r="B66" s="6">
        <v>81793146560</v>
      </c>
      <c r="C66" s="6" t="s">
        <v>17</v>
      </c>
      <c r="D66" s="7">
        <v>1.24</v>
      </c>
      <c r="E66" s="8" t="s">
        <v>30</v>
      </c>
    </row>
    <row r="67" spans="1:5" x14ac:dyDescent="0.25">
      <c r="A67" s="5" t="s">
        <v>33</v>
      </c>
      <c r="B67" s="6">
        <v>29524210204</v>
      </c>
      <c r="C67" s="6" t="s">
        <v>17</v>
      </c>
      <c r="D67" s="7">
        <v>234.37</v>
      </c>
      <c r="E67" s="8" t="s">
        <v>30</v>
      </c>
    </row>
    <row r="68" spans="1:5" x14ac:dyDescent="0.25">
      <c r="A68" s="5" t="s">
        <v>32</v>
      </c>
      <c r="B68" s="6">
        <v>85821130368</v>
      </c>
      <c r="C68" s="6" t="s">
        <v>17</v>
      </c>
      <c r="D68" s="7">
        <v>1.66</v>
      </c>
      <c r="E68" s="8" t="s">
        <v>19</v>
      </c>
    </row>
    <row r="69" spans="1:5" x14ac:dyDescent="0.25">
      <c r="A69" s="5" t="s">
        <v>146</v>
      </c>
      <c r="B69" s="6">
        <v>66697874792</v>
      </c>
      <c r="C69" s="6" t="s">
        <v>11</v>
      </c>
      <c r="D69" s="7">
        <v>99.53</v>
      </c>
      <c r="E69" s="8" t="s">
        <v>19</v>
      </c>
    </row>
    <row r="70" spans="1:5" x14ac:dyDescent="0.25">
      <c r="A70" s="5" t="s">
        <v>101</v>
      </c>
      <c r="B70" s="6">
        <v>59559512621</v>
      </c>
      <c r="C70" s="6" t="s">
        <v>11</v>
      </c>
      <c r="D70" s="7">
        <v>67.69</v>
      </c>
      <c r="E70" s="8" t="s">
        <v>19</v>
      </c>
    </row>
    <row r="71" spans="1:5" x14ac:dyDescent="0.25">
      <c r="A71" s="5" t="s">
        <v>102</v>
      </c>
      <c r="B71" s="6">
        <v>56556235804</v>
      </c>
      <c r="C71" s="6" t="s">
        <v>11</v>
      </c>
      <c r="D71" s="7">
        <v>420</v>
      </c>
      <c r="E71" s="8" t="s">
        <v>19</v>
      </c>
    </row>
    <row r="72" spans="1:5" x14ac:dyDescent="0.25">
      <c r="A72" s="5" t="s">
        <v>102</v>
      </c>
      <c r="B72" s="6">
        <v>56556235804</v>
      </c>
      <c r="C72" s="6" t="s">
        <v>11</v>
      </c>
      <c r="D72" s="7">
        <v>150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211.47</v>
      </c>
      <c r="E73" s="8" t="s">
        <v>20</v>
      </c>
    </row>
    <row r="74" spans="1:5" x14ac:dyDescent="0.25">
      <c r="A74" s="15" t="s">
        <v>22</v>
      </c>
      <c r="B74" s="6"/>
      <c r="C74" s="5"/>
      <c r="D74" s="7">
        <v>188.02</v>
      </c>
      <c r="E74" s="5" t="s">
        <v>39</v>
      </c>
    </row>
    <row r="75" spans="1:5" x14ac:dyDescent="0.25">
      <c r="A75" s="16"/>
      <c r="B75" s="17"/>
      <c r="C75" s="18"/>
      <c r="D75" s="19">
        <f>15.2+16.8</f>
        <v>32</v>
      </c>
      <c r="E75" s="33" t="s">
        <v>71</v>
      </c>
    </row>
    <row r="76" spans="1:5" x14ac:dyDescent="0.25">
      <c r="A76" s="16"/>
      <c r="B76" s="17"/>
      <c r="C76" s="18"/>
      <c r="D76" s="19">
        <f>327.66</f>
        <v>327.66000000000003</v>
      </c>
      <c r="E76" s="23" t="s">
        <v>38</v>
      </c>
    </row>
    <row r="77" spans="1:5" x14ac:dyDescent="0.25">
      <c r="A77" s="16"/>
      <c r="B77" s="17"/>
      <c r="C77" s="18"/>
      <c r="D77" s="19">
        <f>502.42+64.51+50.19</f>
        <v>617.12000000000012</v>
      </c>
      <c r="E77" s="16" t="s">
        <v>135</v>
      </c>
    </row>
    <row r="78" spans="1:5" x14ac:dyDescent="0.25">
      <c r="A78" s="16"/>
      <c r="B78" s="17"/>
      <c r="C78" s="18"/>
      <c r="D78" s="19">
        <f>12611.49+2558.47+10006.97+1049.15+227338.18</f>
        <v>253564.26</v>
      </c>
      <c r="E78" s="23" t="s">
        <v>40</v>
      </c>
    </row>
    <row r="79" spans="1:5" x14ac:dyDescent="0.25">
      <c r="A79" s="16"/>
      <c r="B79" s="17"/>
      <c r="C79" s="18"/>
      <c r="D79" s="19">
        <f>2080.91+77.32+1651.15+173.11+36100.94</f>
        <v>40083.43</v>
      </c>
      <c r="E79" s="23" t="s">
        <v>41</v>
      </c>
    </row>
    <row r="80" spans="1:5" x14ac:dyDescent="0.25">
      <c r="A80" s="16"/>
      <c r="B80" s="17"/>
      <c r="C80" s="18"/>
      <c r="D80" s="19">
        <f>516.03+220.72+1627.43</f>
        <v>2364.1800000000003</v>
      </c>
      <c r="E80" s="23" t="s">
        <v>42</v>
      </c>
    </row>
    <row r="81" spans="1:5" x14ac:dyDescent="0.25">
      <c r="A81" s="16"/>
      <c r="B81" s="17"/>
      <c r="C81" s="18"/>
      <c r="D81" s="19">
        <f>540+150+270+90+26.48+41.48+480</f>
        <v>1597.96</v>
      </c>
      <c r="E81" s="23" t="s">
        <v>87</v>
      </c>
    </row>
    <row r="82" spans="1:5" x14ac:dyDescent="0.25">
      <c r="A82" s="16"/>
      <c r="B82" s="17"/>
      <c r="C82" s="18"/>
      <c r="D82" s="19">
        <f>166.88+39.82+595.96+39.82+435.21+4020.51</f>
        <v>5298.2000000000007</v>
      </c>
      <c r="E82" s="23" t="s">
        <v>43</v>
      </c>
    </row>
    <row r="83" spans="1:5" x14ac:dyDescent="0.25">
      <c r="A83" s="16"/>
      <c r="B83" s="17"/>
      <c r="C83" s="18"/>
      <c r="D83" s="19">
        <f>67.5+123.5</f>
        <v>191</v>
      </c>
      <c r="E83" s="23" t="s">
        <v>115</v>
      </c>
    </row>
    <row r="84" spans="1:5" x14ac:dyDescent="0.25">
      <c r="A84" s="40" t="s">
        <v>142</v>
      </c>
      <c r="B84" s="40"/>
      <c r="C84" s="13"/>
      <c r="D84" s="12">
        <f>SUM(D10:D83)</f>
        <v>344789.08</v>
      </c>
      <c r="E84" s="14"/>
    </row>
    <row r="85" spans="1:5" x14ac:dyDescent="0.25">
      <c r="D85" s="3"/>
    </row>
    <row r="86" spans="1:5" x14ac:dyDescent="0.25">
      <c r="D86" s="39" t="s">
        <v>21</v>
      </c>
      <c r="E86" s="39"/>
    </row>
    <row r="87" spans="1:5" x14ac:dyDescent="0.25">
      <c r="D87" s="3"/>
    </row>
    <row r="88" spans="1:5" x14ac:dyDescent="0.25">
      <c r="D88" s="3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s="4" customFormat="1" x14ac:dyDescent="0.25">
      <c r="A99" s="23"/>
      <c r="B99" s="32"/>
      <c r="C99" s="23"/>
      <c r="D99" s="3"/>
      <c r="F99" s="23"/>
      <c r="G99" s="23"/>
    </row>
    <row r="100" spans="1:7" s="4" customFormat="1" x14ac:dyDescent="0.25">
      <c r="A100" s="23"/>
      <c r="B100" s="32"/>
      <c r="C100" s="23"/>
      <c r="D100" s="3"/>
      <c r="F100" s="23"/>
      <c r="G100" s="23"/>
    </row>
    <row r="101" spans="1:7" s="4" customFormat="1" x14ac:dyDescent="0.25">
      <c r="A101" s="23"/>
      <c r="B101" s="32"/>
      <c r="C101" s="23"/>
      <c r="D101" s="3"/>
      <c r="F101" s="23"/>
      <c r="G101" s="23"/>
    </row>
    <row r="102" spans="1:7" s="4" customFormat="1" x14ac:dyDescent="0.25">
      <c r="A102" s="23"/>
      <c r="B102" s="32"/>
      <c r="C102" s="23"/>
      <c r="D102" s="3"/>
      <c r="F102" s="23"/>
      <c r="G102" s="23"/>
    </row>
    <row r="103" spans="1:7" s="4" customFormat="1" x14ac:dyDescent="0.25">
      <c r="A103" s="23"/>
      <c r="B103" s="32"/>
      <c r="C103" s="23"/>
      <c r="D103" s="3"/>
      <c r="F103" s="23"/>
      <c r="G103" s="23"/>
    </row>
    <row r="104" spans="1:7" x14ac:dyDescent="0.25">
      <c r="D104" s="3"/>
    </row>
  </sheetData>
  <mergeCells count="4">
    <mergeCell ref="B6:D6"/>
    <mergeCell ref="B7:D7"/>
    <mergeCell ref="A84:B84"/>
    <mergeCell ref="D86:E8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opLeftCell="A7" zoomScale="170" zoomScaleNormal="170" workbookViewId="0">
      <selection activeCell="A77" sqref="A77:XFD77"/>
    </sheetView>
  </sheetViews>
  <sheetFormatPr defaultRowHeight="15" x14ac:dyDescent="0.25"/>
  <cols>
    <col min="1" max="1" width="38.5703125" style="23" customWidth="1"/>
    <col min="2" max="2" width="14" style="31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122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1880.94</v>
      </c>
      <c r="E10" s="8" t="s">
        <v>23</v>
      </c>
      <c r="G10" s="21"/>
    </row>
    <row r="11" spans="1:7" x14ac:dyDescent="0.25">
      <c r="A11" s="5" t="s">
        <v>75</v>
      </c>
      <c r="B11" s="22" t="s">
        <v>76</v>
      </c>
      <c r="C11" s="6" t="s">
        <v>77</v>
      </c>
      <c r="D11" s="7">
        <v>1358.38</v>
      </c>
      <c r="E11" s="8" t="s">
        <v>24</v>
      </c>
    </row>
    <row r="12" spans="1:7" x14ac:dyDescent="0.25">
      <c r="A12" s="5" t="s">
        <v>75</v>
      </c>
      <c r="B12" s="22" t="s">
        <v>76</v>
      </c>
      <c r="C12" s="6" t="s">
        <v>77</v>
      </c>
      <c r="D12" s="7">
        <v>130.59</v>
      </c>
      <c r="E12" s="8" t="s">
        <v>24</v>
      </c>
    </row>
    <row r="13" spans="1:7" x14ac:dyDescent="0.25">
      <c r="A13" s="5" t="s">
        <v>75</v>
      </c>
      <c r="B13" s="22" t="s">
        <v>76</v>
      </c>
      <c r="C13" s="6" t="s">
        <v>77</v>
      </c>
      <c r="D13" s="7">
        <v>1107.75</v>
      </c>
      <c r="E13" s="8" t="s">
        <v>125</v>
      </c>
    </row>
    <row r="14" spans="1:7" x14ac:dyDescent="0.25">
      <c r="A14" s="5" t="s">
        <v>75</v>
      </c>
      <c r="B14" s="22" t="s">
        <v>76</v>
      </c>
      <c r="C14" s="6" t="s">
        <v>77</v>
      </c>
      <c r="D14" s="7">
        <v>277.04000000000002</v>
      </c>
      <c r="E14" s="8" t="s">
        <v>24</v>
      </c>
    </row>
    <row r="15" spans="1:7" x14ac:dyDescent="0.25">
      <c r="A15" s="5" t="s">
        <v>75</v>
      </c>
      <c r="B15" s="22" t="s">
        <v>76</v>
      </c>
      <c r="C15" s="6" t="s">
        <v>77</v>
      </c>
      <c r="D15" s="7">
        <v>402.36</v>
      </c>
      <c r="E15" s="8" t="s">
        <v>24</v>
      </c>
    </row>
    <row r="16" spans="1:7" x14ac:dyDescent="0.25">
      <c r="A16" s="5" t="s">
        <v>75</v>
      </c>
      <c r="B16" s="22" t="s">
        <v>76</v>
      </c>
      <c r="C16" s="6" t="s">
        <v>77</v>
      </c>
      <c r="D16" s="7">
        <v>429.9</v>
      </c>
      <c r="E16" s="8" t="s">
        <v>126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36.770000000000003</v>
      </c>
      <c r="E17" s="8" t="s">
        <v>25</v>
      </c>
    </row>
    <row r="18" spans="1:5" x14ac:dyDescent="0.25">
      <c r="A18" s="5" t="s">
        <v>27</v>
      </c>
      <c r="B18" s="6">
        <v>84923155727</v>
      </c>
      <c r="C18" s="6" t="s">
        <v>11</v>
      </c>
      <c r="D18" s="7">
        <v>37.86</v>
      </c>
      <c r="E18" s="8" t="s">
        <v>25</v>
      </c>
    </row>
    <row r="19" spans="1:5" x14ac:dyDescent="0.25">
      <c r="A19" s="5" t="s">
        <v>27</v>
      </c>
      <c r="B19" s="6">
        <v>84923155727</v>
      </c>
      <c r="C19" s="6" t="s">
        <v>11</v>
      </c>
      <c r="D19" s="7">
        <v>27.91</v>
      </c>
      <c r="E19" s="8" t="s">
        <v>25</v>
      </c>
    </row>
    <row r="20" spans="1:5" x14ac:dyDescent="0.25">
      <c r="A20" s="5" t="s">
        <v>27</v>
      </c>
      <c r="B20" s="6">
        <v>84923155727</v>
      </c>
      <c r="C20" s="6" t="s">
        <v>11</v>
      </c>
      <c r="D20" s="7">
        <v>154.63</v>
      </c>
      <c r="E20" s="8" t="s">
        <v>25</v>
      </c>
    </row>
    <row r="21" spans="1:5" x14ac:dyDescent="0.25">
      <c r="A21" s="5" t="s">
        <v>47</v>
      </c>
      <c r="B21" s="6">
        <v>49980852277</v>
      </c>
      <c r="C21" s="6" t="s">
        <v>46</v>
      </c>
      <c r="D21" s="7">
        <v>213.25</v>
      </c>
      <c r="E21" s="8" t="s">
        <v>25</v>
      </c>
    </row>
    <row r="22" spans="1:5" x14ac:dyDescent="0.25">
      <c r="A22" s="5" t="s">
        <v>15</v>
      </c>
      <c r="B22" s="6">
        <v>63949120108</v>
      </c>
      <c r="C22" s="6" t="s">
        <v>10</v>
      </c>
      <c r="D22" s="7">
        <v>1789.16</v>
      </c>
      <c r="E22" s="8" t="s">
        <v>20</v>
      </c>
    </row>
    <row r="23" spans="1:5" x14ac:dyDescent="0.25">
      <c r="A23" s="5" t="s">
        <v>12</v>
      </c>
      <c r="B23" s="6">
        <v>44138062462</v>
      </c>
      <c r="C23" s="6" t="s">
        <v>18</v>
      </c>
      <c r="D23" s="7">
        <v>9532.23</v>
      </c>
      <c r="E23" s="8" t="s">
        <v>20</v>
      </c>
    </row>
    <row r="24" spans="1:5" x14ac:dyDescent="0.25">
      <c r="A24" s="5" t="s">
        <v>137</v>
      </c>
      <c r="B24" s="6">
        <v>89141994652</v>
      </c>
      <c r="C24" s="6" t="s">
        <v>17</v>
      </c>
      <c r="D24" s="7">
        <v>192.26</v>
      </c>
      <c r="E24" s="8" t="s">
        <v>136</v>
      </c>
    </row>
    <row r="25" spans="1:5" x14ac:dyDescent="0.25">
      <c r="A25" s="5" t="s">
        <v>139</v>
      </c>
      <c r="B25" s="6">
        <v>67479438642</v>
      </c>
      <c r="C25" s="6" t="s">
        <v>140</v>
      </c>
      <c r="D25" s="7">
        <v>176.42</v>
      </c>
      <c r="E25" s="8" t="s">
        <v>138</v>
      </c>
    </row>
    <row r="26" spans="1:5" x14ac:dyDescent="0.25">
      <c r="A26" s="5" t="s">
        <v>61</v>
      </c>
      <c r="B26" s="6">
        <v>83598114879</v>
      </c>
      <c r="C26" s="6" t="s">
        <v>10</v>
      </c>
      <c r="D26" s="7">
        <v>232.35</v>
      </c>
      <c r="E26" s="8" t="s">
        <v>138</v>
      </c>
    </row>
    <row r="27" spans="1:5" x14ac:dyDescent="0.25">
      <c r="A27" s="5" t="s">
        <v>118</v>
      </c>
      <c r="B27" s="22" t="s">
        <v>117</v>
      </c>
      <c r="C27" s="6" t="s">
        <v>11</v>
      </c>
      <c r="D27" s="7">
        <v>3</v>
      </c>
      <c r="E27" s="8" t="s">
        <v>28</v>
      </c>
    </row>
    <row r="28" spans="1:5" x14ac:dyDescent="0.25">
      <c r="A28" s="5" t="s">
        <v>124</v>
      </c>
      <c r="B28" s="6">
        <v>64742990556</v>
      </c>
      <c r="C28" s="6" t="s">
        <v>11</v>
      </c>
      <c r="D28" s="7">
        <v>69.2</v>
      </c>
      <c r="E28" s="8" t="s">
        <v>24</v>
      </c>
    </row>
    <row r="29" spans="1:5" x14ac:dyDescent="0.25">
      <c r="A29" s="5" t="s">
        <v>80</v>
      </c>
      <c r="B29" s="6">
        <v>73660371074</v>
      </c>
      <c r="C29" s="6" t="s">
        <v>81</v>
      </c>
      <c r="D29" s="7">
        <v>5.13</v>
      </c>
      <c r="E29" s="8" t="s">
        <v>24</v>
      </c>
    </row>
    <row r="30" spans="1:5" x14ac:dyDescent="0.25">
      <c r="A30" s="5" t="s">
        <v>80</v>
      </c>
      <c r="B30" s="6">
        <v>73660371074</v>
      </c>
      <c r="C30" s="6" t="s">
        <v>81</v>
      </c>
      <c r="D30" s="7">
        <v>73.92</v>
      </c>
      <c r="E30" s="8" t="s">
        <v>24</v>
      </c>
    </row>
    <row r="31" spans="1:5" x14ac:dyDescent="0.25">
      <c r="A31" s="5" t="s">
        <v>26</v>
      </c>
      <c r="B31" s="6">
        <v>89406825003</v>
      </c>
      <c r="C31" s="6" t="s">
        <v>11</v>
      </c>
      <c r="D31" s="7">
        <v>24.06</v>
      </c>
      <c r="E31" s="8" t="s">
        <v>25</v>
      </c>
    </row>
    <row r="32" spans="1:5" x14ac:dyDescent="0.25">
      <c r="A32" s="5" t="s">
        <v>26</v>
      </c>
      <c r="B32" s="6">
        <v>89406825003</v>
      </c>
      <c r="C32" s="6" t="s">
        <v>11</v>
      </c>
      <c r="D32" s="7">
        <v>11.53</v>
      </c>
      <c r="E32" s="8" t="s">
        <v>25</v>
      </c>
    </row>
    <row r="33" spans="1:5" x14ac:dyDescent="0.25">
      <c r="A33" s="5" t="s">
        <v>26</v>
      </c>
      <c r="B33" s="6">
        <v>89406825003</v>
      </c>
      <c r="C33" s="6" t="s">
        <v>11</v>
      </c>
      <c r="D33" s="7">
        <v>5.58</v>
      </c>
      <c r="E33" s="8" t="s">
        <v>25</v>
      </c>
    </row>
    <row r="34" spans="1:5" x14ac:dyDescent="0.25">
      <c r="A34" s="5" t="s">
        <v>26</v>
      </c>
      <c r="B34" s="6">
        <v>89406825003</v>
      </c>
      <c r="C34" s="6" t="s">
        <v>11</v>
      </c>
      <c r="D34" s="7">
        <v>4.76</v>
      </c>
      <c r="E34" s="8" t="s">
        <v>25</v>
      </c>
    </row>
    <row r="35" spans="1:5" x14ac:dyDescent="0.25">
      <c r="A35" s="5" t="s">
        <v>26</v>
      </c>
      <c r="B35" s="6">
        <v>89406825003</v>
      </c>
      <c r="C35" s="6" t="s">
        <v>11</v>
      </c>
      <c r="D35" s="7">
        <v>301.61</v>
      </c>
      <c r="E35" s="8" t="s">
        <v>25</v>
      </c>
    </row>
    <row r="36" spans="1:5" x14ac:dyDescent="0.25">
      <c r="A36" s="5" t="s">
        <v>29</v>
      </c>
      <c r="B36" s="6">
        <v>52869401719</v>
      </c>
      <c r="C36" s="6" t="s">
        <v>11</v>
      </c>
      <c r="D36" s="7">
        <v>321.02999999999997</v>
      </c>
      <c r="E36" s="8" t="s">
        <v>25</v>
      </c>
    </row>
    <row r="37" spans="1:5" x14ac:dyDescent="0.25">
      <c r="A37" s="5" t="s">
        <v>29</v>
      </c>
      <c r="B37" s="6">
        <v>52869401719</v>
      </c>
      <c r="C37" s="6" t="s">
        <v>11</v>
      </c>
      <c r="D37" s="7">
        <v>18.75</v>
      </c>
      <c r="E37" s="8" t="s">
        <v>25</v>
      </c>
    </row>
    <row r="38" spans="1:5" x14ac:dyDescent="0.25">
      <c r="A38" s="5" t="s">
        <v>66</v>
      </c>
      <c r="B38" s="22" t="s">
        <v>67</v>
      </c>
      <c r="C38" s="6" t="s">
        <v>36</v>
      </c>
      <c r="D38" s="7">
        <v>30</v>
      </c>
      <c r="E38" s="8" t="s">
        <v>19</v>
      </c>
    </row>
    <row r="39" spans="1:5" x14ac:dyDescent="0.25">
      <c r="A39" s="5" t="s">
        <v>72</v>
      </c>
      <c r="B39" s="22" t="s">
        <v>73</v>
      </c>
      <c r="C39" s="6" t="s">
        <v>11</v>
      </c>
      <c r="D39" s="7">
        <v>288.75</v>
      </c>
      <c r="E39" s="8" t="s">
        <v>19</v>
      </c>
    </row>
    <row r="40" spans="1:5" x14ac:dyDescent="0.25">
      <c r="A40" s="5" t="s">
        <v>74</v>
      </c>
      <c r="B40" s="6">
        <v>55610250666</v>
      </c>
      <c r="C40" s="6" t="s">
        <v>11</v>
      </c>
      <c r="D40" s="7">
        <v>1056.46</v>
      </c>
      <c r="E40" s="8" t="s">
        <v>24</v>
      </c>
    </row>
    <row r="41" spans="1:5" x14ac:dyDescent="0.25">
      <c r="A41" s="5" t="s">
        <v>16</v>
      </c>
      <c r="B41" s="22" t="s">
        <v>48</v>
      </c>
      <c r="C41" s="6" t="s">
        <v>11</v>
      </c>
      <c r="D41" s="7">
        <v>1570.8</v>
      </c>
      <c r="E41" s="8" t="s">
        <v>28</v>
      </c>
    </row>
    <row r="42" spans="1:5" x14ac:dyDescent="0.25">
      <c r="A42" s="5" t="s">
        <v>16</v>
      </c>
      <c r="B42" s="22" t="s">
        <v>48</v>
      </c>
      <c r="C42" s="6" t="s">
        <v>11</v>
      </c>
      <c r="D42" s="7">
        <v>50</v>
      </c>
      <c r="E42" s="8" t="s">
        <v>28</v>
      </c>
    </row>
    <row r="43" spans="1:5" x14ac:dyDescent="0.25">
      <c r="A43" s="5" t="s">
        <v>133</v>
      </c>
      <c r="B43" s="22" t="s">
        <v>134</v>
      </c>
      <c r="C43" s="6" t="s">
        <v>17</v>
      </c>
      <c r="D43" s="7">
        <v>25</v>
      </c>
      <c r="E43" s="8" t="s">
        <v>104</v>
      </c>
    </row>
    <row r="44" spans="1:5" x14ac:dyDescent="0.25">
      <c r="A44" s="5" t="s">
        <v>44</v>
      </c>
      <c r="B44" s="22" t="s">
        <v>45</v>
      </c>
      <c r="C44" s="6" t="s">
        <v>11</v>
      </c>
      <c r="D44" s="7">
        <v>90.48</v>
      </c>
      <c r="E44" s="8" t="s">
        <v>24</v>
      </c>
    </row>
    <row r="45" spans="1:5" x14ac:dyDescent="0.25">
      <c r="A45" s="5" t="s">
        <v>129</v>
      </c>
      <c r="B45" s="22" t="s">
        <v>130</v>
      </c>
      <c r="C45" s="6" t="s">
        <v>11</v>
      </c>
      <c r="D45" s="7">
        <v>113.4</v>
      </c>
      <c r="E45" s="8" t="s">
        <v>24</v>
      </c>
    </row>
    <row r="46" spans="1:5" x14ac:dyDescent="0.25">
      <c r="A46" s="5" t="s">
        <v>131</v>
      </c>
      <c r="B46" s="22" t="s">
        <v>132</v>
      </c>
      <c r="C46" s="6" t="s">
        <v>17</v>
      </c>
      <c r="D46" s="7">
        <v>113.3</v>
      </c>
      <c r="E46" s="8" t="s">
        <v>24</v>
      </c>
    </row>
    <row r="47" spans="1:5" x14ac:dyDescent="0.25">
      <c r="A47" s="5" t="s">
        <v>88</v>
      </c>
      <c r="B47" s="6">
        <v>95496741798</v>
      </c>
      <c r="C47" s="6" t="s">
        <v>11</v>
      </c>
      <c r="D47" s="7">
        <v>99.5</v>
      </c>
      <c r="E47" s="8" t="s">
        <v>24</v>
      </c>
    </row>
    <row r="48" spans="1:5" x14ac:dyDescent="0.25">
      <c r="A48" s="5" t="s">
        <v>89</v>
      </c>
      <c r="B48" s="6">
        <v>11469787133</v>
      </c>
      <c r="C48" s="6" t="s">
        <v>17</v>
      </c>
      <c r="D48" s="7">
        <v>276.25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654.04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277.45</v>
      </c>
      <c r="E50" s="8" t="s">
        <v>20</v>
      </c>
    </row>
    <row r="51" spans="1:5" x14ac:dyDescent="0.25">
      <c r="A51" s="5" t="s">
        <v>13</v>
      </c>
      <c r="B51" s="6">
        <v>90373162012</v>
      </c>
      <c r="C51" s="6" t="s">
        <v>11</v>
      </c>
      <c r="D51" s="7">
        <v>99.05</v>
      </c>
      <c r="E51" s="8" t="s">
        <v>20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178.07</v>
      </c>
      <c r="E52" s="8" t="s">
        <v>20</v>
      </c>
    </row>
    <row r="53" spans="1:5" x14ac:dyDescent="0.25">
      <c r="A53" s="5" t="s">
        <v>12</v>
      </c>
      <c r="B53" s="6">
        <v>44138062462</v>
      </c>
      <c r="C53" s="6" t="s">
        <v>18</v>
      </c>
      <c r="D53" s="7">
        <v>272.39999999999998</v>
      </c>
      <c r="E53" s="8" t="s">
        <v>20</v>
      </c>
    </row>
    <row r="54" spans="1:5" x14ac:dyDescent="0.25">
      <c r="A54" s="5" t="s">
        <v>13</v>
      </c>
      <c r="B54" s="6">
        <v>90373162012</v>
      </c>
      <c r="C54" s="6" t="s">
        <v>11</v>
      </c>
      <c r="D54" s="7">
        <v>233.46</v>
      </c>
      <c r="E54" s="8" t="s">
        <v>20</v>
      </c>
    </row>
    <row r="55" spans="1:5" x14ac:dyDescent="0.25">
      <c r="A55" s="5" t="s">
        <v>50</v>
      </c>
      <c r="B55" s="6">
        <v>2359254184</v>
      </c>
      <c r="C55" s="6" t="s">
        <v>51</v>
      </c>
      <c r="D55" s="7">
        <v>622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403.75</v>
      </c>
      <c r="E56" s="8" t="s">
        <v>20</v>
      </c>
    </row>
    <row r="57" spans="1:5" x14ac:dyDescent="0.25">
      <c r="A57" s="5" t="s">
        <v>57</v>
      </c>
      <c r="B57" s="6">
        <v>64546066176</v>
      </c>
      <c r="C57" s="6" t="s">
        <v>17</v>
      </c>
      <c r="D57" s="7">
        <v>248.85</v>
      </c>
      <c r="E57" s="8" t="s">
        <v>114</v>
      </c>
    </row>
    <row r="58" spans="1:5" x14ac:dyDescent="0.25">
      <c r="A58" s="5" t="s">
        <v>12</v>
      </c>
      <c r="B58" s="6">
        <v>44138062462</v>
      </c>
      <c r="C58" s="6" t="s">
        <v>18</v>
      </c>
      <c r="D58" s="7">
        <v>344.01</v>
      </c>
      <c r="E58" s="8" t="s">
        <v>20</v>
      </c>
    </row>
    <row r="59" spans="1:5" x14ac:dyDescent="0.25">
      <c r="A59" s="5" t="s">
        <v>52</v>
      </c>
      <c r="B59" s="22" t="s">
        <v>53</v>
      </c>
      <c r="C59" s="6" t="s">
        <v>51</v>
      </c>
      <c r="D59" s="7">
        <f>2657.22+1752.66</f>
        <v>4409.88</v>
      </c>
      <c r="E59" s="8" t="s">
        <v>20</v>
      </c>
    </row>
    <row r="60" spans="1:5" x14ac:dyDescent="0.25">
      <c r="A60" s="5" t="s">
        <v>61</v>
      </c>
      <c r="B60" s="6">
        <v>83598114879</v>
      </c>
      <c r="C60" s="6" t="s">
        <v>10</v>
      </c>
      <c r="D60" s="7">
        <v>214.12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11960.16</v>
      </c>
      <c r="E61" s="8" t="s">
        <v>20</v>
      </c>
    </row>
    <row r="62" spans="1:5" x14ac:dyDescent="0.25">
      <c r="A62" s="5" t="s">
        <v>119</v>
      </c>
      <c r="B62" s="6">
        <v>18928523252</v>
      </c>
      <c r="C62" s="6" t="s">
        <v>120</v>
      </c>
      <c r="D62" s="7">
        <v>410.4</v>
      </c>
      <c r="E62" s="8" t="s">
        <v>20</v>
      </c>
    </row>
    <row r="63" spans="1:5" x14ac:dyDescent="0.25">
      <c r="A63" s="5" t="s">
        <v>37</v>
      </c>
      <c r="B63" s="6">
        <v>17091086337</v>
      </c>
      <c r="C63" s="6" t="s">
        <v>11</v>
      </c>
      <c r="D63" s="7">
        <v>915.62</v>
      </c>
      <c r="E63" s="8" t="s">
        <v>20</v>
      </c>
    </row>
    <row r="64" spans="1:5" x14ac:dyDescent="0.25">
      <c r="A64" s="5" t="s">
        <v>99</v>
      </c>
      <c r="B64" s="6">
        <v>87120007882</v>
      </c>
      <c r="C64" s="6" t="s">
        <v>51</v>
      </c>
      <c r="D64" s="7">
        <v>3.19</v>
      </c>
      <c r="E64" s="8" t="s">
        <v>25</v>
      </c>
    </row>
    <row r="65" spans="1:5" x14ac:dyDescent="0.25">
      <c r="A65" s="5" t="s">
        <v>116</v>
      </c>
      <c r="B65" s="6">
        <v>28921383001</v>
      </c>
      <c r="C65" s="6" t="s">
        <v>17</v>
      </c>
      <c r="D65" s="7">
        <v>315.35000000000002</v>
      </c>
      <c r="E65" s="8" t="s">
        <v>25</v>
      </c>
    </row>
    <row r="66" spans="1:5" x14ac:dyDescent="0.25">
      <c r="A66" s="5" t="s">
        <v>116</v>
      </c>
      <c r="B66" s="6">
        <v>28921383001</v>
      </c>
      <c r="C66" s="6" t="s">
        <v>17</v>
      </c>
      <c r="D66" s="7">
        <v>315.35000000000002</v>
      </c>
      <c r="E66" s="8" t="s">
        <v>25</v>
      </c>
    </row>
    <row r="67" spans="1:5" x14ac:dyDescent="0.25">
      <c r="A67" s="5" t="s">
        <v>35</v>
      </c>
      <c r="B67" s="6">
        <v>87311810356</v>
      </c>
      <c r="C67" s="6" t="s">
        <v>36</v>
      </c>
      <c r="D67" s="7">
        <v>45.97</v>
      </c>
      <c r="E67" s="8" t="s">
        <v>30</v>
      </c>
    </row>
    <row r="68" spans="1:5" x14ac:dyDescent="0.25">
      <c r="A68" s="5" t="s">
        <v>33</v>
      </c>
      <c r="B68" s="6">
        <v>29524210204</v>
      </c>
      <c r="C68" s="6" t="s">
        <v>17</v>
      </c>
      <c r="D68" s="7">
        <v>53.45</v>
      </c>
      <c r="E68" s="8" t="s">
        <v>30</v>
      </c>
    </row>
    <row r="69" spans="1:5" x14ac:dyDescent="0.25">
      <c r="A69" s="5" t="s">
        <v>34</v>
      </c>
      <c r="B69" s="6">
        <v>81793146560</v>
      </c>
      <c r="C69" s="6" t="s">
        <v>17</v>
      </c>
      <c r="D69" s="7">
        <v>1.24</v>
      </c>
      <c r="E69" s="8" t="s">
        <v>30</v>
      </c>
    </row>
    <row r="70" spans="1:5" x14ac:dyDescent="0.25">
      <c r="A70" s="5" t="s">
        <v>33</v>
      </c>
      <c r="B70" s="6">
        <v>29524210204</v>
      </c>
      <c r="C70" s="6" t="s">
        <v>17</v>
      </c>
      <c r="D70" s="7">
        <v>232.89</v>
      </c>
      <c r="E70" s="8" t="s">
        <v>30</v>
      </c>
    </row>
    <row r="71" spans="1:5" x14ac:dyDescent="0.25">
      <c r="A71" s="5" t="s">
        <v>32</v>
      </c>
      <c r="B71" s="6">
        <v>85821130368</v>
      </c>
      <c r="C71" s="6" t="s">
        <v>17</v>
      </c>
      <c r="D71" s="7">
        <v>1.66</v>
      </c>
      <c r="E71" s="8" t="s">
        <v>19</v>
      </c>
    </row>
    <row r="72" spans="1:5" x14ac:dyDescent="0.25">
      <c r="A72" s="5" t="s">
        <v>62</v>
      </c>
      <c r="B72" s="6">
        <v>56575768790</v>
      </c>
      <c r="C72" s="6" t="s">
        <v>17</v>
      </c>
      <c r="D72" s="7">
        <v>124.45</v>
      </c>
      <c r="E72" s="8" t="s">
        <v>19</v>
      </c>
    </row>
    <row r="73" spans="1:5" x14ac:dyDescent="0.25">
      <c r="A73" s="5" t="s">
        <v>13</v>
      </c>
      <c r="B73" s="6">
        <v>90373162012</v>
      </c>
      <c r="C73" s="6" t="s">
        <v>11</v>
      </c>
      <c r="D73" s="7">
        <v>264.64</v>
      </c>
      <c r="E73" s="8" t="s">
        <v>20</v>
      </c>
    </row>
    <row r="74" spans="1:5" x14ac:dyDescent="0.25">
      <c r="A74" s="5" t="s">
        <v>61</v>
      </c>
      <c r="B74" s="6">
        <v>83598114879</v>
      </c>
      <c r="C74" s="6" t="s">
        <v>10</v>
      </c>
      <c r="D74" s="7">
        <v>2275.6</v>
      </c>
      <c r="E74" s="8" t="s">
        <v>20</v>
      </c>
    </row>
    <row r="75" spans="1:5" x14ac:dyDescent="0.25">
      <c r="A75" s="5" t="s">
        <v>128</v>
      </c>
      <c r="B75" s="6">
        <v>23071028130</v>
      </c>
      <c r="C75" s="6" t="s">
        <v>17</v>
      </c>
      <c r="D75" s="7">
        <v>62.5</v>
      </c>
      <c r="E75" s="5" t="s">
        <v>127</v>
      </c>
    </row>
    <row r="76" spans="1:5" x14ac:dyDescent="0.25">
      <c r="A76" s="15" t="s">
        <v>22</v>
      </c>
      <c r="B76" s="6"/>
      <c r="C76" s="5"/>
      <c r="D76" s="7">
        <v>223.32</v>
      </c>
      <c r="E76" s="5" t="s">
        <v>39</v>
      </c>
    </row>
    <row r="77" spans="1:5" x14ac:dyDescent="0.25">
      <c r="A77" s="16"/>
      <c r="B77" s="17"/>
      <c r="C77" s="18"/>
      <c r="D77" s="19">
        <v>26.4</v>
      </c>
      <c r="E77" s="33" t="s">
        <v>71</v>
      </c>
    </row>
    <row r="78" spans="1:5" x14ac:dyDescent="0.25">
      <c r="A78" s="16"/>
      <c r="B78" s="17"/>
      <c r="C78" s="18"/>
      <c r="D78" s="19"/>
      <c r="E78" s="23" t="s">
        <v>38</v>
      </c>
    </row>
    <row r="79" spans="1:5" x14ac:dyDescent="0.25">
      <c r="A79" s="16"/>
      <c r="B79" s="17"/>
      <c r="C79" s="18"/>
      <c r="D79" s="19">
        <f>129.02+193.53</f>
        <v>322.55</v>
      </c>
      <c r="E79" s="16" t="s">
        <v>135</v>
      </c>
    </row>
    <row r="80" spans="1:5" x14ac:dyDescent="0.25">
      <c r="A80" s="16"/>
      <c r="B80" s="17"/>
      <c r="C80" s="18"/>
      <c r="D80" s="19">
        <f>14289.74+2566.59+10066.71+1058.36+232751.79</f>
        <v>260733.19</v>
      </c>
      <c r="E80" s="23" t="s">
        <v>40</v>
      </c>
    </row>
    <row r="81" spans="1:5" x14ac:dyDescent="0.25">
      <c r="A81" s="16"/>
      <c r="B81" s="17"/>
      <c r="C81" s="18"/>
      <c r="D81" s="19">
        <f>2357.8+81+1661.01+174.63+36956.37</f>
        <v>41230.810000000005</v>
      </c>
      <c r="E81" s="23" t="s">
        <v>41</v>
      </c>
    </row>
    <row r="82" spans="1:5" x14ac:dyDescent="0.25">
      <c r="A82" s="16"/>
      <c r="B82" s="17"/>
      <c r="C82" s="18"/>
      <c r="D82" s="19">
        <f>700+100+1200+100+11200+922.27</f>
        <v>14222.27</v>
      </c>
      <c r="E82" s="23" t="s">
        <v>42</v>
      </c>
    </row>
    <row r="83" spans="1:5" x14ac:dyDescent="0.25">
      <c r="A83" s="16"/>
      <c r="B83" s="17"/>
      <c r="C83" s="18"/>
      <c r="D83" s="19">
        <f>116.47</f>
        <v>116.47</v>
      </c>
      <c r="E83" s="23" t="s">
        <v>87</v>
      </c>
    </row>
    <row r="84" spans="1:5" x14ac:dyDescent="0.25">
      <c r="A84" s="16"/>
      <c r="B84" s="17"/>
      <c r="C84" s="18"/>
      <c r="D84" s="19">
        <f>168.76+39.82+595.96+39.82+4133.21+499.03</f>
        <v>5476.5999999999995</v>
      </c>
      <c r="E84" s="23" t="s">
        <v>43</v>
      </c>
    </row>
    <row r="85" spans="1:5" x14ac:dyDescent="0.25">
      <c r="A85" s="16"/>
      <c r="B85" s="17"/>
      <c r="C85" s="18"/>
      <c r="D85" s="19">
        <f>34+74.5+110.5+50+5</f>
        <v>274</v>
      </c>
      <c r="E85" s="23" t="s">
        <v>115</v>
      </c>
    </row>
    <row r="86" spans="1:5" x14ac:dyDescent="0.25">
      <c r="A86" s="40" t="s">
        <v>123</v>
      </c>
      <c r="B86" s="40"/>
      <c r="C86" s="13"/>
      <c r="D86" s="12">
        <f>SUM(D10:D85)</f>
        <v>370097.47</v>
      </c>
      <c r="E86" s="14"/>
    </row>
    <row r="87" spans="1:5" x14ac:dyDescent="0.25">
      <c r="D87" s="3"/>
    </row>
    <row r="88" spans="1:5" x14ac:dyDescent="0.25">
      <c r="D88" s="39" t="s">
        <v>21</v>
      </c>
      <c r="E88" s="39"/>
    </row>
    <row r="89" spans="1:5" x14ac:dyDescent="0.25">
      <c r="D89" s="3"/>
    </row>
    <row r="90" spans="1:5" x14ac:dyDescent="0.25">
      <c r="D90" s="3"/>
    </row>
    <row r="91" spans="1:5" x14ac:dyDescent="0.25">
      <c r="D91" s="3"/>
    </row>
    <row r="92" spans="1:5" x14ac:dyDescent="0.25">
      <c r="D92" s="3"/>
    </row>
    <row r="93" spans="1:5" x14ac:dyDescent="0.25">
      <c r="D93" s="3"/>
    </row>
    <row r="94" spans="1:5" x14ac:dyDescent="0.25">
      <c r="D94" s="3"/>
    </row>
    <row r="95" spans="1:5" x14ac:dyDescent="0.25">
      <c r="D95" s="3"/>
    </row>
    <row r="96" spans="1:5" x14ac:dyDescent="0.25">
      <c r="D96" s="3"/>
    </row>
    <row r="97" spans="1:7" x14ac:dyDescent="0.25">
      <c r="D97" s="3"/>
    </row>
    <row r="98" spans="1:7" x14ac:dyDescent="0.25">
      <c r="D98" s="3"/>
    </row>
    <row r="99" spans="1:7" x14ac:dyDescent="0.25">
      <c r="D99" s="3"/>
    </row>
    <row r="100" spans="1:7" x14ac:dyDescent="0.25">
      <c r="D100" s="3"/>
    </row>
    <row r="101" spans="1:7" x14ac:dyDescent="0.25">
      <c r="D101" s="3"/>
    </row>
    <row r="102" spans="1:7" s="4" customFormat="1" x14ac:dyDescent="0.25">
      <c r="A102" s="23"/>
      <c r="B102" s="31"/>
      <c r="C102" s="23"/>
      <c r="D102" s="3"/>
      <c r="F102" s="23"/>
      <c r="G102" s="23"/>
    </row>
    <row r="103" spans="1:7" s="4" customFormat="1" x14ac:dyDescent="0.25">
      <c r="A103" s="23"/>
      <c r="B103" s="31"/>
      <c r="C103" s="23"/>
      <c r="D103" s="3"/>
      <c r="F103" s="23"/>
      <c r="G103" s="23"/>
    </row>
    <row r="104" spans="1:7" s="4" customFormat="1" x14ac:dyDescent="0.25">
      <c r="A104" s="23"/>
      <c r="B104" s="31"/>
      <c r="C104" s="23"/>
      <c r="D104" s="3"/>
      <c r="F104" s="23"/>
      <c r="G104" s="23"/>
    </row>
    <row r="105" spans="1:7" s="4" customFormat="1" x14ac:dyDescent="0.25">
      <c r="A105" s="23"/>
      <c r="B105" s="31"/>
      <c r="C105" s="23"/>
      <c r="D105" s="3"/>
      <c r="F105" s="23"/>
      <c r="G105" s="23"/>
    </row>
    <row r="106" spans="1:7" s="4" customFormat="1" x14ac:dyDescent="0.25">
      <c r="A106" s="23"/>
      <c r="B106" s="31"/>
      <c r="C106" s="23"/>
      <c r="D106" s="3"/>
      <c r="F106" s="23"/>
      <c r="G106" s="23"/>
    </row>
  </sheetData>
  <mergeCells count="4">
    <mergeCell ref="B6:D6"/>
    <mergeCell ref="B7:D7"/>
    <mergeCell ref="A86:B86"/>
    <mergeCell ref="D88:E8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opLeftCell="A43" zoomScale="170" zoomScaleNormal="170" workbookViewId="0">
      <selection activeCell="A44" sqref="A44:C44"/>
    </sheetView>
  </sheetViews>
  <sheetFormatPr defaultRowHeight="15" x14ac:dyDescent="0.25"/>
  <cols>
    <col min="1" max="1" width="38.5703125" style="23" customWidth="1"/>
    <col min="2" max="2" width="14" style="27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112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1928.05</v>
      </c>
      <c r="E10" s="8" t="s">
        <v>23</v>
      </c>
      <c r="G10" s="21"/>
    </row>
    <row r="11" spans="1:7" x14ac:dyDescent="0.25">
      <c r="A11" s="5" t="s">
        <v>54</v>
      </c>
      <c r="B11" s="22" t="s">
        <v>55</v>
      </c>
      <c r="C11" s="6" t="s">
        <v>56</v>
      </c>
      <c r="D11" s="7">
        <v>10726.44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40.020000000000003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34.6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26.83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154.63</v>
      </c>
      <c r="E15" s="8" t="s">
        <v>25</v>
      </c>
    </row>
    <row r="16" spans="1:7" x14ac:dyDescent="0.25">
      <c r="A16" s="5" t="s">
        <v>15</v>
      </c>
      <c r="B16" s="6">
        <v>63949120108</v>
      </c>
      <c r="C16" s="6" t="s">
        <v>10</v>
      </c>
      <c r="D16" s="7">
        <v>639.29999999999995</v>
      </c>
      <c r="E16" s="8" t="s">
        <v>20</v>
      </c>
    </row>
    <row r="17" spans="1:5" x14ac:dyDescent="0.25">
      <c r="A17" s="5" t="s">
        <v>12</v>
      </c>
      <c r="B17" s="6">
        <v>44138062462</v>
      </c>
      <c r="C17" s="6" t="s">
        <v>18</v>
      </c>
      <c r="D17" s="7">
        <v>223.87</v>
      </c>
      <c r="E17" s="8" t="s">
        <v>20</v>
      </c>
    </row>
    <row r="18" spans="1:5" x14ac:dyDescent="0.25">
      <c r="A18" s="5" t="s">
        <v>15</v>
      </c>
      <c r="B18" s="6">
        <v>63949120108</v>
      </c>
      <c r="C18" s="6" t="s">
        <v>10</v>
      </c>
      <c r="D18" s="7">
        <v>667.66</v>
      </c>
      <c r="E18" s="8" t="s">
        <v>20</v>
      </c>
    </row>
    <row r="19" spans="1:5" x14ac:dyDescent="0.25">
      <c r="A19" s="5" t="s">
        <v>12</v>
      </c>
      <c r="B19" s="6">
        <v>44138062462</v>
      </c>
      <c r="C19" s="6" t="s">
        <v>18</v>
      </c>
      <c r="D19" s="7">
        <v>2007.35</v>
      </c>
      <c r="E19" s="8" t="s">
        <v>20</v>
      </c>
    </row>
    <row r="20" spans="1:5" x14ac:dyDescent="0.25">
      <c r="A20" s="5" t="s">
        <v>118</v>
      </c>
      <c r="B20" s="22" t="s">
        <v>117</v>
      </c>
      <c r="C20" s="6" t="s">
        <v>11</v>
      </c>
      <c r="D20" s="7">
        <v>12</v>
      </c>
      <c r="E20" s="8" t="s">
        <v>28</v>
      </c>
    </row>
    <row r="21" spans="1:5" x14ac:dyDescent="0.25">
      <c r="A21" s="5" t="s">
        <v>121</v>
      </c>
      <c r="B21" s="6">
        <v>84698789700</v>
      </c>
      <c r="C21" s="6" t="s">
        <v>17</v>
      </c>
      <c r="D21" s="7">
        <v>28.05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28.17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11.53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357.03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5.58</v>
      </c>
      <c r="E26" s="8" t="s">
        <v>25</v>
      </c>
    </row>
    <row r="27" spans="1:5" x14ac:dyDescent="0.25">
      <c r="A27" s="5" t="s">
        <v>66</v>
      </c>
      <c r="B27" s="22" t="s">
        <v>67</v>
      </c>
      <c r="C27" s="6" t="s">
        <v>36</v>
      </c>
      <c r="D27" s="7">
        <v>30</v>
      </c>
      <c r="E27" s="8" t="s">
        <v>19</v>
      </c>
    </row>
    <row r="28" spans="1:5" x14ac:dyDescent="0.25">
      <c r="A28" s="5" t="s">
        <v>74</v>
      </c>
      <c r="B28" s="6">
        <v>55610250666</v>
      </c>
      <c r="C28" s="6" t="s">
        <v>11</v>
      </c>
      <c r="D28" s="7">
        <v>237.75</v>
      </c>
      <c r="E28" s="8" t="s">
        <v>24</v>
      </c>
    </row>
    <row r="29" spans="1:5" x14ac:dyDescent="0.25">
      <c r="A29" s="5" t="s">
        <v>16</v>
      </c>
      <c r="B29" s="22" t="s">
        <v>48</v>
      </c>
      <c r="C29" s="6" t="s">
        <v>11</v>
      </c>
      <c r="D29" s="7">
        <v>50</v>
      </c>
      <c r="E29" s="8" t="s">
        <v>28</v>
      </c>
    </row>
    <row r="30" spans="1:5" x14ac:dyDescent="0.25">
      <c r="A30" s="5" t="s">
        <v>16</v>
      </c>
      <c r="B30" s="22" t="s">
        <v>48</v>
      </c>
      <c r="C30" s="6" t="s">
        <v>11</v>
      </c>
      <c r="D30" s="7">
        <v>1122</v>
      </c>
      <c r="E30" s="8" t="s">
        <v>28</v>
      </c>
    </row>
    <row r="31" spans="1:5" x14ac:dyDescent="0.25">
      <c r="A31" s="5" t="s">
        <v>83</v>
      </c>
      <c r="B31" s="22" t="s">
        <v>84</v>
      </c>
      <c r="C31" s="6" t="s">
        <v>11</v>
      </c>
      <c r="D31" s="7">
        <v>3219.24</v>
      </c>
      <c r="E31" s="8" t="s">
        <v>28</v>
      </c>
    </row>
    <row r="32" spans="1:5" x14ac:dyDescent="0.25">
      <c r="A32" s="5" t="s">
        <v>44</v>
      </c>
      <c r="B32" s="22" t="s">
        <v>45</v>
      </c>
      <c r="C32" s="6" t="s">
        <v>11</v>
      </c>
      <c r="D32" s="7">
        <v>444.38</v>
      </c>
      <c r="E32" s="8" t="s">
        <v>24</v>
      </c>
    </row>
    <row r="33" spans="1:5" x14ac:dyDescent="0.25">
      <c r="A33" s="5" t="s">
        <v>44</v>
      </c>
      <c r="B33" s="22" t="s">
        <v>45</v>
      </c>
      <c r="C33" s="6" t="s">
        <v>11</v>
      </c>
      <c r="D33" s="7">
        <v>311.63</v>
      </c>
      <c r="E33" s="8" t="s">
        <v>24</v>
      </c>
    </row>
    <row r="34" spans="1:5" x14ac:dyDescent="0.25">
      <c r="A34" s="5" t="s">
        <v>44</v>
      </c>
      <c r="B34" s="22" t="s">
        <v>45</v>
      </c>
      <c r="C34" s="6" t="s">
        <v>11</v>
      </c>
      <c r="D34" s="7">
        <v>120.75</v>
      </c>
      <c r="E34" s="8" t="s">
        <v>24</v>
      </c>
    </row>
    <row r="35" spans="1:5" x14ac:dyDescent="0.25">
      <c r="A35" s="5" t="s">
        <v>88</v>
      </c>
      <c r="B35" s="6">
        <v>95496741798</v>
      </c>
      <c r="C35" s="6" t="s">
        <v>11</v>
      </c>
      <c r="D35" s="7">
        <v>287.85000000000002</v>
      </c>
      <c r="E35" s="8" t="s">
        <v>24</v>
      </c>
    </row>
    <row r="36" spans="1:5" x14ac:dyDescent="0.25">
      <c r="A36" s="5" t="s">
        <v>89</v>
      </c>
      <c r="B36" s="6">
        <v>11469787133</v>
      </c>
      <c r="C36" s="6" t="s">
        <v>17</v>
      </c>
      <c r="D36" s="7">
        <v>276.25</v>
      </c>
      <c r="E36" s="8" t="s">
        <v>28</v>
      </c>
    </row>
    <row r="37" spans="1:5" x14ac:dyDescent="0.25">
      <c r="A37" s="5" t="s">
        <v>13</v>
      </c>
      <c r="B37" s="6">
        <v>90373162012</v>
      </c>
      <c r="C37" s="6" t="s">
        <v>11</v>
      </c>
      <c r="D37" s="7">
        <v>170.4</v>
      </c>
      <c r="E37" s="8" t="s">
        <v>20</v>
      </c>
    </row>
    <row r="38" spans="1:5" x14ac:dyDescent="0.25">
      <c r="A38" s="5" t="s">
        <v>37</v>
      </c>
      <c r="B38" s="6">
        <v>17091086337</v>
      </c>
      <c r="C38" s="6" t="s">
        <v>11</v>
      </c>
      <c r="D38" s="7">
        <v>177.83</v>
      </c>
      <c r="E38" s="8" t="s">
        <v>20</v>
      </c>
    </row>
    <row r="39" spans="1:5" x14ac:dyDescent="0.25">
      <c r="A39" s="5" t="s">
        <v>13</v>
      </c>
      <c r="B39" s="6">
        <v>90373162012</v>
      </c>
      <c r="C39" s="6" t="s">
        <v>11</v>
      </c>
      <c r="D39" s="7">
        <v>157.97999999999999</v>
      </c>
      <c r="E39" s="8" t="s">
        <v>20</v>
      </c>
    </row>
    <row r="40" spans="1:5" x14ac:dyDescent="0.25">
      <c r="A40" s="5" t="s">
        <v>13</v>
      </c>
      <c r="B40" s="6">
        <v>90373162012</v>
      </c>
      <c r="C40" s="6" t="s">
        <v>11</v>
      </c>
      <c r="D40" s="7">
        <v>6893.43</v>
      </c>
      <c r="E40" s="8" t="s">
        <v>20</v>
      </c>
    </row>
    <row r="41" spans="1:5" x14ac:dyDescent="0.25">
      <c r="A41" s="5" t="s">
        <v>12</v>
      </c>
      <c r="B41" s="6">
        <v>44138062462</v>
      </c>
      <c r="C41" s="6" t="s">
        <v>18</v>
      </c>
      <c r="D41" s="7">
        <v>6626.25</v>
      </c>
      <c r="E41" s="8" t="s">
        <v>20</v>
      </c>
    </row>
    <row r="42" spans="1:5" x14ac:dyDescent="0.25">
      <c r="A42" s="5" t="s">
        <v>13</v>
      </c>
      <c r="B42" s="6">
        <v>90373162012</v>
      </c>
      <c r="C42" s="6" t="s">
        <v>11</v>
      </c>
      <c r="D42" s="7">
        <v>111.87</v>
      </c>
      <c r="E42" s="8" t="s">
        <v>20</v>
      </c>
    </row>
    <row r="43" spans="1:5" x14ac:dyDescent="0.25">
      <c r="A43" s="5" t="s">
        <v>50</v>
      </c>
      <c r="B43" s="6">
        <v>2359254184</v>
      </c>
      <c r="C43" s="6" t="s">
        <v>51</v>
      </c>
      <c r="D43" s="7">
        <v>394.94</v>
      </c>
      <c r="E43" s="8" t="s">
        <v>20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248.85</v>
      </c>
      <c r="E44" s="8" t="s">
        <v>114</v>
      </c>
    </row>
    <row r="45" spans="1:5" x14ac:dyDescent="0.25">
      <c r="A45" s="5" t="s">
        <v>12</v>
      </c>
      <c r="B45" s="6">
        <v>44138062462</v>
      </c>
      <c r="C45" s="6" t="s">
        <v>18</v>
      </c>
      <c r="D45" s="7">
        <v>461</v>
      </c>
      <c r="E45" s="8" t="s">
        <v>20</v>
      </c>
    </row>
    <row r="46" spans="1:5" x14ac:dyDescent="0.25">
      <c r="A46" s="5" t="s">
        <v>52</v>
      </c>
      <c r="B46" s="22" t="s">
        <v>53</v>
      </c>
      <c r="C46" s="6" t="s">
        <v>51</v>
      </c>
      <c r="D46" s="7">
        <f>1366.85+2900</f>
        <v>4266.8500000000004</v>
      </c>
      <c r="E46" s="8" t="s">
        <v>20</v>
      </c>
    </row>
    <row r="47" spans="1:5" x14ac:dyDescent="0.25">
      <c r="A47" s="5" t="s">
        <v>61</v>
      </c>
      <c r="B47" s="6">
        <v>83598114879</v>
      </c>
      <c r="C47" s="6" t="s">
        <v>10</v>
      </c>
      <c r="D47" s="7">
        <f>878.8</f>
        <v>878.8</v>
      </c>
      <c r="E47" s="8" t="s">
        <v>20</v>
      </c>
    </row>
    <row r="48" spans="1:5" x14ac:dyDescent="0.25">
      <c r="A48" s="5" t="s">
        <v>13</v>
      </c>
      <c r="B48" s="6">
        <v>90373162012</v>
      </c>
      <c r="C48" s="6" t="s">
        <v>11</v>
      </c>
      <c r="D48" s="7">
        <v>62.46</v>
      </c>
      <c r="E48" s="8" t="s">
        <v>20</v>
      </c>
    </row>
    <row r="49" spans="1:5" x14ac:dyDescent="0.25">
      <c r="A49" s="5" t="s">
        <v>119</v>
      </c>
      <c r="B49" s="6">
        <v>18928523252</v>
      </c>
      <c r="C49" s="6" t="s">
        <v>120</v>
      </c>
      <c r="D49" s="7">
        <v>288.3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681.31</v>
      </c>
      <c r="E50" s="8" t="s">
        <v>20</v>
      </c>
    </row>
    <row r="51" spans="1:5" x14ac:dyDescent="0.25">
      <c r="A51" s="5" t="s">
        <v>99</v>
      </c>
      <c r="B51" s="6">
        <v>87120007882</v>
      </c>
      <c r="C51" s="6" t="s">
        <v>51</v>
      </c>
      <c r="D51" s="7">
        <v>3.19</v>
      </c>
      <c r="E51" s="8" t="s">
        <v>25</v>
      </c>
    </row>
    <row r="52" spans="1:5" x14ac:dyDescent="0.25">
      <c r="A52" s="5" t="s">
        <v>116</v>
      </c>
      <c r="B52" s="6">
        <v>28921383001</v>
      </c>
      <c r="C52" s="6" t="s">
        <v>17</v>
      </c>
      <c r="D52" s="7">
        <v>315.35000000000002</v>
      </c>
      <c r="E52" s="8" t="s">
        <v>25</v>
      </c>
    </row>
    <row r="53" spans="1:5" x14ac:dyDescent="0.25">
      <c r="A53" s="5" t="s">
        <v>100</v>
      </c>
      <c r="B53" s="6">
        <v>29848171479</v>
      </c>
      <c r="C53" s="6" t="s">
        <v>11</v>
      </c>
      <c r="D53" s="7">
        <v>237.86</v>
      </c>
      <c r="E53" s="8" t="s">
        <v>25</v>
      </c>
    </row>
    <row r="54" spans="1:5" x14ac:dyDescent="0.25">
      <c r="A54" s="5" t="s">
        <v>35</v>
      </c>
      <c r="B54" s="6">
        <v>87311810356</v>
      </c>
      <c r="C54" s="6" t="s">
        <v>36</v>
      </c>
      <c r="D54" s="7">
        <v>20.75</v>
      </c>
      <c r="E54" s="8" t="s">
        <v>30</v>
      </c>
    </row>
    <row r="55" spans="1:5" x14ac:dyDescent="0.25">
      <c r="A55" s="5" t="s">
        <v>33</v>
      </c>
      <c r="B55" s="6">
        <v>29524210204</v>
      </c>
      <c r="C55" s="6" t="s">
        <v>17</v>
      </c>
      <c r="D55" s="7">
        <v>53.45</v>
      </c>
      <c r="E55" s="8" t="s">
        <v>30</v>
      </c>
    </row>
    <row r="56" spans="1:5" x14ac:dyDescent="0.25">
      <c r="A56" s="5" t="s">
        <v>34</v>
      </c>
      <c r="B56" s="6">
        <v>81793146560</v>
      </c>
      <c r="C56" s="6" t="s">
        <v>17</v>
      </c>
      <c r="D56" s="7">
        <v>17.559999999999999</v>
      </c>
      <c r="E56" s="8" t="s">
        <v>30</v>
      </c>
    </row>
    <row r="57" spans="1:5" x14ac:dyDescent="0.25">
      <c r="A57" s="5" t="s">
        <v>33</v>
      </c>
      <c r="B57" s="6">
        <v>29524210204</v>
      </c>
      <c r="C57" s="6" t="s">
        <v>17</v>
      </c>
      <c r="D57" s="7">
        <v>241.99</v>
      </c>
      <c r="E57" s="8" t="s">
        <v>30</v>
      </c>
    </row>
    <row r="58" spans="1:5" x14ac:dyDescent="0.25">
      <c r="A58" s="5" t="s">
        <v>32</v>
      </c>
      <c r="B58" s="6">
        <v>85821130368</v>
      </c>
      <c r="C58" s="6" t="s">
        <v>17</v>
      </c>
      <c r="D58" s="7">
        <v>1.66</v>
      </c>
      <c r="E58" s="8" t="s">
        <v>19</v>
      </c>
    </row>
    <row r="59" spans="1:5" x14ac:dyDescent="0.25">
      <c r="A59" s="5" t="s">
        <v>62</v>
      </c>
      <c r="B59" s="6">
        <v>56575768790</v>
      </c>
      <c r="C59" s="6" t="s">
        <v>17</v>
      </c>
      <c r="D59" s="7">
        <v>124.45</v>
      </c>
      <c r="E59" s="8" t="s">
        <v>19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107.59</v>
      </c>
      <c r="E60" s="8" t="s">
        <v>20</v>
      </c>
    </row>
    <row r="61" spans="1:5" x14ac:dyDescent="0.25">
      <c r="A61" s="5" t="s">
        <v>13</v>
      </c>
      <c r="B61" s="6">
        <v>90373162012</v>
      </c>
      <c r="C61" s="6" t="s">
        <v>11</v>
      </c>
      <c r="D61" s="7">
        <v>421.79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f>1942.18</f>
        <v>1942.18</v>
      </c>
      <c r="E62" s="8" t="s">
        <v>20</v>
      </c>
    </row>
    <row r="63" spans="1:5" x14ac:dyDescent="0.25">
      <c r="A63" s="15" t="s">
        <v>22</v>
      </c>
      <c r="B63" s="6"/>
      <c r="C63" s="5"/>
      <c r="D63" s="7">
        <v>165.5</v>
      </c>
      <c r="E63" s="5" t="s">
        <v>39</v>
      </c>
    </row>
    <row r="64" spans="1:5" x14ac:dyDescent="0.25">
      <c r="A64" s="16"/>
      <c r="B64" s="17"/>
      <c r="C64" s="18"/>
      <c r="D64" s="19">
        <v>776</v>
      </c>
      <c r="E64" s="23" t="s">
        <v>38</v>
      </c>
    </row>
    <row r="65" spans="1:5" x14ac:dyDescent="0.25">
      <c r="A65" s="16"/>
      <c r="B65" s="17"/>
      <c r="C65" s="18"/>
      <c r="D65" s="19">
        <f>13812.64+2575.48+9330+1065+239185.58</f>
        <v>265968.7</v>
      </c>
      <c r="E65" s="23" t="s">
        <v>40</v>
      </c>
    </row>
    <row r="66" spans="1:5" x14ac:dyDescent="0.25">
      <c r="A66" s="16"/>
      <c r="B66" s="17"/>
      <c r="C66" s="18"/>
      <c r="D66" s="19">
        <f>2279.09+85.05+1539.45+175.73+38061.25</f>
        <v>42140.57</v>
      </c>
      <c r="E66" s="23" t="s">
        <v>41</v>
      </c>
    </row>
    <row r="67" spans="1:5" x14ac:dyDescent="0.25">
      <c r="A67" s="16"/>
      <c r="B67" s="17"/>
      <c r="C67" s="18"/>
      <c r="D67" s="19">
        <f>516.03+286.6+3209.28+1582.62+300</f>
        <v>5894.5300000000007</v>
      </c>
      <c r="E67" s="23" t="s">
        <v>42</v>
      </c>
    </row>
    <row r="68" spans="1:5" x14ac:dyDescent="0.25">
      <c r="A68" s="16"/>
      <c r="B68" s="17"/>
      <c r="C68" s="18"/>
      <c r="D68" s="19">
        <f>90+60.02+46.12+70.16+90+62.98</f>
        <v>419.28000000000003</v>
      </c>
      <c r="E68" s="23" t="s">
        <v>87</v>
      </c>
    </row>
    <row r="69" spans="1:5" x14ac:dyDescent="0.25">
      <c r="A69" s="16"/>
      <c r="B69" s="17"/>
      <c r="C69" s="18"/>
      <c r="D69" s="19">
        <f>151.33+39.82+556.14+39.82+437.57+3676.73</f>
        <v>4901.41</v>
      </c>
      <c r="E69" s="23" t="s">
        <v>43</v>
      </c>
    </row>
    <row r="70" spans="1:5" x14ac:dyDescent="0.25">
      <c r="A70" s="16"/>
      <c r="B70" s="17"/>
      <c r="C70" s="18"/>
      <c r="D70" s="19">
        <f>75+85+31.5+65</f>
        <v>256.5</v>
      </c>
      <c r="E70" s="23" t="s">
        <v>115</v>
      </c>
    </row>
    <row r="71" spans="1:5" x14ac:dyDescent="0.25">
      <c r="A71" s="40" t="s">
        <v>113</v>
      </c>
      <c r="B71" s="40"/>
      <c r="C71" s="13"/>
      <c r="D71" s="12">
        <f>SUM(D10:D70)</f>
        <v>368426.30000000005</v>
      </c>
      <c r="E71" s="14"/>
    </row>
    <row r="72" spans="1:5" x14ac:dyDescent="0.25">
      <c r="D72" s="3"/>
    </row>
    <row r="73" spans="1:5" x14ac:dyDescent="0.25">
      <c r="D73" s="39" t="s">
        <v>21</v>
      </c>
      <c r="E73" s="39"/>
    </row>
    <row r="74" spans="1:5" x14ac:dyDescent="0.25">
      <c r="D74" s="3"/>
    </row>
    <row r="75" spans="1:5" x14ac:dyDescent="0.25">
      <c r="D75" s="3"/>
    </row>
    <row r="76" spans="1:5" x14ac:dyDescent="0.25">
      <c r="D76" s="3"/>
    </row>
    <row r="77" spans="1:5" x14ac:dyDescent="0.25">
      <c r="D77" s="3"/>
    </row>
    <row r="78" spans="1:5" x14ac:dyDescent="0.25">
      <c r="D78" s="3"/>
    </row>
    <row r="79" spans="1:5" x14ac:dyDescent="0.25">
      <c r="D79" s="3"/>
    </row>
    <row r="80" spans="1:5" x14ac:dyDescent="0.25">
      <c r="D80" s="3"/>
    </row>
    <row r="81" spans="1:7" x14ac:dyDescent="0.25">
      <c r="D81" s="3"/>
    </row>
    <row r="82" spans="1:7" x14ac:dyDescent="0.25">
      <c r="D82" s="3"/>
    </row>
    <row r="83" spans="1:7" x14ac:dyDescent="0.25">
      <c r="D83" s="3"/>
    </row>
    <row r="84" spans="1:7" x14ac:dyDescent="0.25">
      <c r="D84" s="3"/>
    </row>
    <row r="85" spans="1:7" x14ac:dyDescent="0.25">
      <c r="D85" s="3"/>
    </row>
    <row r="86" spans="1:7" x14ac:dyDescent="0.25">
      <c r="D86" s="3"/>
    </row>
    <row r="87" spans="1:7" s="4" customFormat="1" x14ac:dyDescent="0.25">
      <c r="A87" s="23"/>
      <c r="B87" s="27"/>
      <c r="C87" s="23"/>
      <c r="D87" s="3"/>
      <c r="F87" s="23"/>
      <c r="G87" s="23"/>
    </row>
    <row r="88" spans="1:7" s="4" customFormat="1" x14ac:dyDescent="0.25">
      <c r="A88" s="23"/>
      <c r="B88" s="27"/>
      <c r="C88" s="23"/>
      <c r="D88" s="3"/>
      <c r="F88" s="23"/>
      <c r="G88" s="23"/>
    </row>
    <row r="89" spans="1:7" s="4" customFormat="1" x14ac:dyDescent="0.25">
      <c r="A89" s="23"/>
      <c r="B89" s="27"/>
      <c r="C89" s="23"/>
      <c r="D89" s="3"/>
      <c r="F89" s="23"/>
      <c r="G89" s="23"/>
    </row>
    <row r="90" spans="1:7" s="4" customFormat="1" x14ac:dyDescent="0.25">
      <c r="A90" s="23"/>
      <c r="B90" s="27"/>
      <c r="C90" s="23"/>
      <c r="D90" s="3"/>
      <c r="F90" s="23"/>
      <c r="G90" s="23"/>
    </row>
    <row r="91" spans="1:7" s="4" customFormat="1" x14ac:dyDescent="0.25">
      <c r="A91" s="23"/>
      <c r="B91" s="27"/>
      <c r="C91" s="23"/>
      <c r="D91" s="3"/>
      <c r="F91" s="23"/>
      <c r="G91" s="23"/>
    </row>
  </sheetData>
  <mergeCells count="4">
    <mergeCell ref="B6:D6"/>
    <mergeCell ref="B7:D7"/>
    <mergeCell ref="A71:B71"/>
    <mergeCell ref="D73:E73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topLeftCell="A49" zoomScale="170" zoomScaleNormal="170" workbookViewId="0">
      <selection activeCell="A57" sqref="A57:XFD57"/>
    </sheetView>
  </sheetViews>
  <sheetFormatPr defaultRowHeight="15" x14ac:dyDescent="0.25"/>
  <cols>
    <col min="1" max="1" width="38.5703125" style="23" customWidth="1"/>
    <col min="2" max="2" width="14" style="26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69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2332.6999999999998</v>
      </c>
      <c r="E10" s="8" t="s">
        <v>23</v>
      </c>
      <c r="G10" s="21"/>
    </row>
    <row r="11" spans="1:7" x14ac:dyDescent="0.25">
      <c r="A11" s="5" t="s">
        <v>95</v>
      </c>
      <c r="B11" s="22" t="s">
        <v>96</v>
      </c>
      <c r="C11" s="6" t="s">
        <v>17</v>
      </c>
      <c r="D11" s="7">
        <f>2.85+2.85</f>
        <v>5.7</v>
      </c>
      <c r="E11" s="8" t="s">
        <v>23</v>
      </c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34.6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26.83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37.86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958.47</v>
      </c>
      <c r="E15" s="8" t="s">
        <v>25</v>
      </c>
    </row>
    <row r="16" spans="1:7" x14ac:dyDescent="0.25">
      <c r="A16" s="5" t="s">
        <v>27</v>
      </c>
      <c r="B16" s="6">
        <v>84923155727</v>
      </c>
      <c r="C16" s="6" t="s">
        <v>11</v>
      </c>
      <c r="D16" s="7">
        <v>10.41</v>
      </c>
      <c r="E16" s="8" t="s">
        <v>82</v>
      </c>
    </row>
    <row r="17" spans="1:5" x14ac:dyDescent="0.25">
      <c r="A17" s="5" t="s">
        <v>27</v>
      </c>
      <c r="B17" s="6">
        <v>84923155727</v>
      </c>
      <c r="C17" s="6" t="s">
        <v>11</v>
      </c>
      <c r="D17" s="7">
        <v>11.25</v>
      </c>
      <c r="E17" s="8" t="s">
        <v>82</v>
      </c>
    </row>
    <row r="18" spans="1:5" x14ac:dyDescent="0.25">
      <c r="A18" s="5" t="s">
        <v>16</v>
      </c>
      <c r="B18" s="22" t="s">
        <v>48</v>
      </c>
      <c r="C18" s="6" t="s">
        <v>11</v>
      </c>
      <c r="D18" s="7">
        <v>1122</v>
      </c>
      <c r="E18" s="8" t="s">
        <v>28</v>
      </c>
    </row>
    <row r="19" spans="1:5" ht="30.75" customHeight="1" x14ac:dyDescent="0.25">
      <c r="A19" s="28" t="s">
        <v>78</v>
      </c>
      <c r="B19" s="30">
        <v>75508100288</v>
      </c>
      <c r="C19" s="6" t="s">
        <v>17</v>
      </c>
      <c r="D19" s="7">
        <f>15+95</f>
        <v>110</v>
      </c>
      <c r="E19" s="8" t="s">
        <v>79</v>
      </c>
    </row>
    <row r="20" spans="1:5" ht="30.75" customHeight="1" x14ac:dyDescent="0.25">
      <c r="A20" s="28" t="s">
        <v>78</v>
      </c>
      <c r="B20" s="29">
        <v>75508100288</v>
      </c>
      <c r="C20" s="6" t="s">
        <v>17</v>
      </c>
      <c r="D20" s="7">
        <v>13</v>
      </c>
      <c r="E20" s="8" t="s">
        <v>24</v>
      </c>
    </row>
    <row r="21" spans="1:5" x14ac:dyDescent="0.25">
      <c r="A21" s="5" t="s">
        <v>80</v>
      </c>
      <c r="B21" s="6">
        <v>73660371074</v>
      </c>
      <c r="C21" s="6" t="s">
        <v>81</v>
      </c>
      <c r="D21" s="7">
        <v>27.73</v>
      </c>
      <c r="E21" s="8" t="s">
        <v>24</v>
      </c>
    </row>
    <row r="22" spans="1:5" x14ac:dyDescent="0.25">
      <c r="A22" s="5" t="s">
        <v>26</v>
      </c>
      <c r="B22" s="6">
        <v>89406825003</v>
      </c>
      <c r="C22" s="6" t="s">
        <v>11</v>
      </c>
      <c r="D22" s="7">
        <v>14.21</v>
      </c>
      <c r="E22" s="8" t="s">
        <v>25</v>
      </c>
    </row>
    <row r="23" spans="1:5" x14ac:dyDescent="0.25">
      <c r="A23" s="5" t="s">
        <v>26</v>
      </c>
      <c r="B23" s="6">
        <v>89406825003</v>
      </c>
      <c r="C23" s="6" t="s">
        <v>11</v>
      </c>
      <c r="D23" s="7">
        <v>5.58</v>
      </c>
      <c r="E23" s="8" t="s">
        <v>25</v>
      </c>
    </row>
    <row r="24" spans="1:5" x14ac:dyDescent="0.25">
      <c r="A24" s="5" t="s">
        <v>26</v>
      </c>
      <c r="B24" s="6">
        <v>89406825003</v>
      </c>
      <c r="C24" s="6" t="s">
        <v>11</v>
      </c>
      <c r="D24" s="7">
        <v>4.76</v>
      </c>
      <c r="E24" s="8" t="s">
        <v>25</v>
      </c>
    </row>
    <row r="25" spans="1:5" x14ac:dyDescent="0.25">
      <c r="A25" s="5" t="s">
        <v>26</v>
      </c>
      <c r="B25" s="6">
        <v>89406825003</v>
      </c>
      <c r="C25" s="6" t="s">
        <v>11</v>
      </c>
      <c r="D25" s="7">
        <v>31.1</v>
      </c>
      <c r="E25" s="8" t="s">
        <v>25</v>
      </c>
    </row>
    <row r="26" spans="1:5" x14ac:dyDescent="0.25">
      <c r="A26" s="5" t="s">
        <v>26</v>
      </c>
      <c r="B26" s="6">
        <v>89406825003</v>
      </c>
      <c r="C26" s="6" t="s">
        <v>11</v>
      </c>
      <c r="D26" s="7">
        <v>17.920000000000002</v>
      </c>
      <c r="E26" s="8" t="s">
        <v>25</v>
      </c>
    </row>
    <row r="27" spans="1:5" x14ac:dyDescent="0.25">
      <c r="A27" s="5" t="s">
        <v>26</v>
      </c>
      <c r="B27" s="6">
        <v>89406825003</v>
      </c>
      <c r="C27" s="6" t="s">
        <v>11</v>
      </c>
      <c r="D27" s="7">
        <v>266.77</v>
      </c>
      <c r="E27" s="8" t="s">
        <v>25</v>
      </c>
    </row>
    <row r="28" spans="1:5" x14ac:dyDescent="0.25">
      <c r="A28" s="5" t="s">
        <v>66</v>
      </c>
      <c r="B28" s="22" t="s">
        <v>67</v>
      </c>
      <c r="C28" s="6" t="s">
        <v>36</v>
      </c>
      <c r="D28" s="7">
        <v>30</v>
      </c>
      <c r="E28" s="8" t="s">
        <v>19</v>
      </c>
    </row>
    <row r="29" spans="1:5" x14ac:dyDescent="0.25">
      <c r="A29" s="5" t="s">
        <v>66</v>
      </c>
      <c r="B29" s="22" t="s">
        <v>67</v>
      </c>
      <c r="C29" s="6" t="s">
        <v>36</v>
      </c>
      <c r="D29" s="7">
        <v>30</v>
      </c>
      <c r="E29" s="8" t="s">
        <v>19</v>
      </c>
    </row>
    <row r="30" spans="1:5" x14ac:dyDescent="0.25">
      <c r="A30" s="5" t="s">
        <v>72</v>
      </c>
      <c r="B30" s="22" t="s">
        <v>73</v>
      </c>
      <c r="C30" s="6" t="s">
        <v>11</v>
      </c>
      <c r="D30" s="7">
        <v>147.5</v>
      </c>
      <c r="E30" s="8" t="s">
        <v>19</v>
      </c>
    </row>
    <row r="31" spans="1:5" x14ac:dyDescent="0.25">
      <c r="A31" s="5" t="s">
        <v>72</v>
      </c>
      <c r="B31" s="22" t="s">
        <v>73</v>
      </c>
      <c r="C31" s="6" t="s">
        <v>11</v>
      </c>
      <c r="D31" s="7">
        <v>237.5</v>
      </c>
      <c r="E31" s="8" t="s">
        <v>19</v>
      </c>
    </row>
    <row r="32" spans="1:5" x14ac:dyDescent="0.25">
      <c r="A32" s="5" t="s">
        <v>74</v>
      </c>
      <c r="B32" s="6">
        <v>55610250666</v>
      </c>
      <c r="C32" s="6" t="s">
        <v>11</v>
      </c>
      <c r="D32" s="7">
        <v>237.75</v>
      </c>
      <c r="E32" s="8" t="s">
        <v>24</v>
      </c>
    </row>
    <row r="33" spans="1:5" x14ac:dyDescent="0.25">
      <c r="A33" s="5" t="s">
        <v>74</v>
      </c>
      <c r="B33" s="6">
        <v>55610250666</v>
      </c>
      <c r="C33" s="6" t="s">
        <v>11</v>
      </c>
      <c r="D33" s="7">
        <v>237.75</v>
      </c>
      <c r="E33" s="8" t="s">
        <v>24</v>
      </c>
    </row>
    <row r="34" spans="1:5" x14ac:dyDescent="0.25">
      <c r="A34" s="5" t="s">
        <v>74</v>
      </c>
      <c r="B34" s="6">
        <v>55610250666</v>
      </c>
      <c r="C34" s="6" t="s">
        <v>11</v>
      </c>
      <c r="D34" s="7">
        <v>991.71</v>
      </c>
      <c r="E34" s="8" t="s">
        <v>24</v>
      </c>
    </row>
    <row r="35" spans="1:5" x14ac:dyDescent="0.25">
      <c r="A35" s="5" t="s">
        <v>75</v>
      </c>
      <c r="B35" s="22" t="s">
        <v>76</v>
      </c>
      <c r="C35" s="6" t="s">
        <v>77</v>
      </c>
      <c r="D35" s="7">
        <v>178.15</v>
      </c>
      <c r="E35" s="8" t="s">
        <v>24</v>
      </c>
    </row>
    <row r="36" spans="1:5" x14ac:dyDescent="0.25">
      <c r="A36" s="5" t="s">
        <v>75</v>
      </c>
      <c r="B36" s="22" t="s">
        <v>76</v>
      </c>
      <c r="C36" s="6" t="s">
        <v>77</v>
      </c>
      <c r="D36" s="7">
        <v>374.99</v>
      </c>
      <c r="E36" s="8" t="s">
        <v>24</v>
      </c>
    </row>
    <row r="37" spans="1:5" x14ac:dyDescent="0.25">
      <c r="A37" s="5" t="s">
        <v>16</v>
      </c>
      <c r="B37" s="22" t="s">
        <v>48</v>
      </c>
      <c r="C37" s="6" t="s">
        <v>11</v>
      </c>
      <c r="D37" s="7">
        <v>50</v>
      </c>
      <c r="E37" s="8" t="s">
        <v>28</v>
      </c>
    </row>
    <row r="38" spans="1:5" x14ac:dyDescent="0.25">
      <c r="A38" s="5" t="s">
        <v>16</v>
      </c>
      <c r="B38" s="22" t="s">
        <v>48</v>
      </c>
      <c r="C38" s="6" t="s">
        <v>11</v>
      </c>
      <c r="D38" s="7">
        <v>1421.2</v>
      </c>
      <c r="E38" s="8" t="s">
        <v>28</v>
      </c>
    </row>
    <row r="39" spans="1:5" x14ac:dyDescent="0.25">
      <c r="A39" s="5" t="s">
        <v>83</v>
      </c>
      <c r="B39" s="22" t="s">
        <v>84</v>
      </c>
      <c r="C39" s="6" t="s">
        <v>11</v>
      </c>
      <c r="D39" s="7">
        <v>500</v>
      </c>
      <c r="E39" s="8" t="s">
        <v>28</v>
      </c>
    </row>
    <row r="40" spans="1:5" x14ac:dyDescent="0.25">
      <c r="A40" s="5" t="s">
        <v>107</v>
      </c>
      <c r="B40" s="22" t="s">
        <v>108</v>
      </c>
      <c r="C40" s="6" t="s">
        <v>11</v>
      </c>
      <c r="D40" s="7">
        <v>131.25</v>
      </c>
      <c r="E40" s="8" t="s">
        <v>28</v>
      </c>
    </row>
    <row r="41" spans="1:5" x14ac:dyDescent="0.25">
      <c r="A41" s="5" t="s">
        <v>85</v>
      </c>
      <c r="B41" s="6">
        <v>60174672203</v>
      </c>
      <c r="C41" s="6" t="s">
        <v>86</v>
      </c>
      <c r="D41" s="7">
        <v>337.95</v>
      </c>
      <c r="E41" s="8" t="s">
        <v>87</v>
      </c>
    </row>
    <row r="42" spans="1:5" x14ac:dyDescent="0.25">
      <c r="A42" s="5" t="s">
        <v>85</v>
      </c>
      <c r="B42" s="6">
        <v>60174672203</v>
      </c>
      <c r="C42" s="6" t="s">
        <v>86</v>
      </c>
      <c r="D42" s="7">
        <v>80</v>
      </c>
      <c r="E42" s="8" t="s">
        <v>79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943.06</v>
      </c>
      <c r="E43" s="8" t="s">
        <v>24</v>
      </c>
    </row>
    <row r="44" spans="1:5" x14ac:dyDescent="0.25">
      <c r="A44" s="5" t="s">
        <v>72</v>
      </c>
      <c r="B44" s="22" t="s">
        <v>73</v>
      </c>
      <c r="C44" s="6" t="s">
        <v>11</v>
      </c>
      <c r="D44" s="7">
        <v>229</v>
      </c>
      <c r="E44" s="8" t="s">
        <v>24</v>
      </c>
    </row>
    <row r="45" spans="1:5" x14ac:dyDescent="0.25">
      <c r="A45" s="5" t="s">
        <v>88</v>
      </c>
      <c r="B45" s="6">
        <v>95496741798</v>
      </c>
      <c r="C45" s="6" t="s">
        <v>11</v>
      </c>
      <c r="D45" s="7">
        <v>724.9</v>
      </c>
      <c r="E45" s="8" t="s">
        <v>24</v>
      </c>
    </row>
    <row r="46" spans="1:5" x14ac:dyDescent="0.25">
      <c r="A46" s="5" t="s">
        <v>89</v>
      </c>
      <c r="B46" s="6">
        <v>11469787133</v>
      </c>
      <c r="C46" s="6" t="s">
        <v>17</v>
      </c>
      <c r="D46" s="7">
        <v>80.11</v>
      </c>
      <c r="E46" s="8" t="s">
        <v>28</v>
      </c>
    </row>
    <row r="47" spans="1:5" x14ac:dyDescent="0.25">
      <c r="A47" s="5" t="s">
        <v>89</v>
      </c>
      <c r="B47" s="6">
        <v>11469787133</v>
      </c>
      <c r="C47" s="6" t="s">
        <v>17</v>
      </c>
      <c r="D47" s="7">
        <v>276.25</v>
      </c>
      <c r="E47" s="8" t="s">
        <v>28</v>
      </c>
    </row>
    <row r="48" spans="1:5" x14ac:dyDescent="0.25">
      <c r="A48" s="5" t="s">
        <v>72</v>
      </c>
      <c r="B48" s="22" t="s">
        <v>73</v>
      </c>
      <c r="C48" s="6" t="s">
        <v>11</v>
      </c>
      <c r="D48" s="7">
        <v>382.4</v>
      </c>
      <c r="E48" s="8" t="s">
        <v>28</v>
      </c>
    </row>
    <row r="49" spans="1:5" x14ac:dyDescent="0.25">
      <c r="A49" s="5" t="s">
        <v>13</v>
      </c>
      <c r="B49" s="6">
        <v>90373162012</v>
      </c>
      <c r="C49" s="6" t="s">
        <v>11</v>
      </c>
      <c r="D49" s="7">
        <v>84.21</v>
      </c>
      <c r="E49" s="8" t="s">
        <v>20</v>
      </c>
    </row>
    <row r="50" spans="1:5" x14ac:dyDescent="0.25">
      <c r="A50" s="5" t="s">
        <v>37</v>
      </c>
      <c r="B50" s="6">
        <v>17091086337</v>
      </c>
      <c r="C50" s="6" t="s">
        <v>11</v>
      </c>
      <c r="D50" s="7">
        <v>563</v>
      </c>
      <c r="E50" s="8" t="s">
        <v>20</v>
      </c>
    </row>
    <row r="51" spans="1:5" x14ac:dyDescent="0.25">
      <c r="A51" s="5" t="s">
        <v>103</v>
      </c>
      <c r="B51" s="6">
        <v>97748123085</v>
      </c>
      <c r="C51" s="6" t="s">
        <v>17</v>
      </c>
      <c r="D51" s="7">
        <f>50+20</f>
        <v>70</v>
      </c>
      <c r="E51" s="8" t="s">
        <v>104</v>
      </c>
    </row>
    <row r="52" spans="1:5" x14ac:dyDescent="0.25">
      <c r="A52" s="5" t="s">
        <v>13</v>
      </c>
      <c r="B52" s="6">
        <v>90373162012</v>
      </c>
      <c r="C52" s="6" t="s">
        <v>11</v>
      </c>
      <c r="D52" s="7">
        <v>216.47</v>
      </c>
      <c r="E52" s="8" t="s">
        <v>20</v>
      </c>
    </row>
    <row r="53" spans="1:5" x14ac:dyDescent="0.25">
      <c r="A53" s="5" t="s">
        <v>13</v>
      </c>
      <c r="B53" s="6">
        <v>90373162012</v>
      </c>
      <c r="C53" s="6" t="s">
        <v>11</v>
      </c>
      <c r="D53" s="7">
        <v>147.77000000000001</v>
      </c>
      <c r="E53" s="8" t="s">
        <v>20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62.51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531.78</v>
      </c>
      <c r="E55" s="8" t="s">
        <v>20</v>
      </c>
    </row>
    <row r="56" spans="1:5" x14ac:dyDescent="0.25">
      <c r="A56" s="5" t="s">
        <v>50</v>
      </c>
      <c r="B56" s="6">
        <v>2359254184</v>
      </c>
      <c r="C56" s="6" t="s">
        <v>51</v>
      </c>
      <c r="D56" s="7">
        <v>428</v>
      </c>
      <c r="E56" s="8" t="s">
        <v>20</v>
      </c>
    </row>
    <row r="57" spans="1:5" x14ac:dyDescent="0.25">
      <c r="A57" s="5" t="s">
        <v>94</v>
      </c>
      <c r="B57" s="6">
        <v>45732233774</v>
      </c>
      <c r="C57" s="6" t="s">
        <v>17</v>
      </c>
      <c r="D57" s="7">
        <v>289.08</v>
      </c>
      <c r="E57" s="8" t="s">
        <v>24</v>
      </c>
    </row>
    <row r="58" spans="1:5" x14ac:dyDescent="0.25">
      <c r="A58" s="5" t="s">
        <v>57</v>
      </c>
      <c r="B58" s="6">
        <v>64546066176</v>
      </c>
      <c r="C58" s="6" t="s">
        <v>17</v>
      </c>
      <c r="D58" s="7">
        <v>110.68</v>
      </c>
      <c r="E58" s="8" t="s">
        <v>24</v>
      </c>
    </row>
    <row r="59" spans="1:5" x14ac:dyDescent="0.25">
      <c r="A59" s="5" t="s">
        <v>94</v>
      </c>
      <c r="B59" s="6">
        <v>45732233774</v>
      </c>
      <c r="C59" s="6" t="s">
        <v>17</v>
      </c>
      <c r="D59" s="7">
        <v>507.9</v>
      </c>
      <c r="E59" s="8" t="s">
        <v>24</v>
      </c>
    </row>
    <row r="60" spans="1:5" x14ac:dyDescent="0.25">
      <c r="A60" s="5" t="s">
        <v>12</v>
      </c>
      <c r="B60" s="6">
        <v>44138062462</v>
      </c>
      <c r="C60" s="6" t="s">
        <v>18</v>
      </c>
      <c r="D60" s="7">
        <v>129.1</v>
      </c>
      <c r="E60" s="8" t="s">
        <v>20</v>
      </c>
    </row>
    <row r="61" spans="1:5" x14ac:dyDescent="0.25">
      <c r="A61" s="5" t="s">
        <v>52</v>
      </c>
      <c r="B61" s="22" t="s">
        <v>53</v>
      </c>
      <c r="C61" s="6" t="s">
        <v>51</v>
      </c>
      <c r="D61" s="7">
        <f>1517.29+3125.44</f>
        <v>4642.7299999999996</v>
      </c>
      <c r="E61" s="8" t="s">
        <v>20</v>
      </c>
    </row>
    <row r="62" spans="1:5" x14ac:dyDescent="0.25">
      <c r="A62" s="5" t="s">
        <v>61</v>
      </c>
      <c r="B62" s="6">
        <v>83598114879</v>
      </c>
      <c r="C62" s="6" t="s">
        <v>10</v>
      </c>
      <c r="D62" s="7">
        <v>1025.47</v>
      </c>
      <c r="E62" s="8" t="s">
        <v>20</v>
      </c>
    </row>
    <row r="63" spans="1:5" x14ac:dyDescent="0.25">
      <c r="A63" s="5" t="s">
        <v>13</v>
      </c>
      <c r="B63" s="6">
        <v>90373162012</v>
      </c>
      <c r="C63" s="6" t="s">
        <v>11</v>
      </c>
      <c r="D63" s="7">
        <v>314.16000000000003</v>
      </c>
      <c r="E63" s="8" t="s">
        <v>20</v>
      </c>
    </row>
    <row r="64" spans="1:5" x14ac:dyDescent="0.25">
      <c r="A64" s="5" t="s">
        <v>37</v>
      </c>
      <c r="B64" s="6">
        <v>17091086337</v>
      </c>
      <c r="C64" s="6" t="s">
        <v>11</v>
      </c>
      <c r="D64" s="7">
        <v>203.58</v>
      </c>
      <c r="E64" s="8" t="s">
        <v>20</v>
      </c>
    </row>
    <row r="65" spans="1:5" x14ac:dyDescent="0.25">
      <c r="A65" s="5" t="s">
        <v>44</v>
      </c>
      <c r="B65" s="22" t="s">
        <v>45</v>
      </c>
      <c r="C65" s="6" t="s">
        <v>11</v>
      </c>
      <c r="D65" s="7">
        <v>259.43</v>
      </c>
      <c r="E65" s="8" t="s">
        <v>24</v>
      </c>
    </row>
    <row r="66" spans="1:5" x14ac:dyDescent="0.25">
      <c r="A66" s="5" t="s">
        <v>105</v>
      </c>
      <c r="B66" s="6">
        <v>67080200094</v>
      </c>
      <c r="C66" s="6" t="s">
        <v>106</v>
      </c>
      <c r="D66" s="7">
        <f>50+13.4</f>
        <v>63.4</v>
      </c>
      <c r="E66" s="8" t="s">
        <v>24</v>
      </c>
    </row>
    <row r="67" spans="1:5" x14ac:dyDescent="0.25">
      <c r="A67" s="5" t="s">
        <v>29</v>
      </c>
      <c r="B67" s="6">
        <v>52869401719</v>
      </c>
      <c r="C67" s="6" t="s">
        <v>11</v>
      </c>
      <c r="D67" s="7">
        <v>18.75</v>
      </c>
      <c r="E67" s="8" t="s">
        <v>25</v>
      </c>
    </row>
    <row r="68" spans="1:5" x14ac:dyDescent="0.25">
      <c r="A68" s="5" t="s">
        <v>29</v>
      </c>
      <c r="B68" s="6">
        <v>52869401719</v>
      </c>
      <c r="C68" s="6" t="s">
        <v>11</v>
      </c>
      <c r="D68" s="7">
        <v>18.75</v>
      </c>
      <c r="E68" s="8" t="s">
        <v>25</v>
      </c>
    </row>
    <row r="69" spans="1:5" x14ac:dyDescent="0.25">
      <c r="A69" s="5" t="s">
        <v>27</v>
      </c>
      <c r="B69" s="6">
        <v>84923155727</v>
      </c>
      <c r="C69" s="6" t="s">
        <v>11</v>
      </c>
      <c r="D69" s="7">
        <v>29</v>
      </c>
      <c r="E69" s="8" t="s">
        <v>25</v>
      </c>
    </row>
    <row r="70" spans="1:5" x14ac:dyDescent="0.25">
      <c r="A70" s="5" t="s">
        <v>27</v>
      </c>
      <c r="B70" s="6">
        <v>84923155727</v>
      </c>
      <c r="C70" s="6" t="s">
        <v>11</v>
      </c>
      <c r="D70" s="7">
        <v>33.520000000000003</v>
      </c>
      <c r="E70" s="8" t="s">
        <v>25</v>
      </c>
    </row>
    <row r="71" spans="1:5" x14ac:dyDescent="0.25">
      <c r="A71" s="5" t="s">
        <v>27</v>
      </c>
      <c r="B71" s="6">
        <v>84923155727</v>
      </c>
      <c r="C71" s="6" t="s">
        <v>11</v>
      </c>
      <c r="D71" s="7">
        <v>37.86</v>
      </c>
      <c r="E71" s="8" t="s">
        <v>25</v>
      </c>
    </row>
    <row r="72" spans="1:5" x14ac:dyDescent="0.25">
      <c r="A72" s="5" t="s">
        <v>27</v>
      </c>
      <c r="B72" s="6">
        <v>84923155727</v>
      </c>
      <c r="C72" s="6" t="s">
        <v>11</v>
      </c>
      <c r="D72" s="7">
        <v>154.63</v>
      </c>
      <c r="E72" s="8" t="s">
        <v>25</v>
      </c>
    </row>
    <row r="73" spans="1:5" x14ac:dyDescent="0.25">
      <c r="A73" s="5" t="s">
        <v>47</v>
      </c>
      <c r="B73" s="6">
        <v>49980852277</v>
      </c>
      <c r="C73" s="6" t="s">
        <v>46</v>
      </c>
      <c r="D73" s="7">
        <v>84.73</v>
      </c>
      <c r="E73" s="8" t="s">
        <v>25</v>
      </c>
    </row>
    <row r="74" spans="1:5" x14ac:dyDescent="0.25">
      <c r="A74" s="5" t="s">
        <v>99</v>
      </c>
      <c r="B74" s="6">
        <v>87120007882</v>
      </c>
      <c r="C74" s="6" t="s">
        <v>51</v>
      </c>
      <c r="D74" s="7">
        <v>3.19</v>
      </c>
      <c r="E74" s="8" t="s">
        <v>25</v>
      </c>
    </row>
    <row r="75" spans="1:5" x14ac:dyDescent="0.25">
      <c r="A75" s="5" t="s">
        <v>47</v>
      </c>
      <c r="B75" s="6">
        <v>49980852277</v>
      </c>
      <c r="C75" s="6" t="s">
        <v>46</v>
      </c>
      <c r="D75" s="7">
        <v>213.25</v>
      </c>
      <c r="E75" s="8" t="s">
        <v>25</v>
      </c>
    </row>
    <row r="76" spans="1:5" x14ac:dyDescent="0.25">
      <c r="A76" s="5" t="s">
        <v>47</v>
      </c>
      <c r="B76" s="6">
        <v>49980852277</v>
      </c>
      <c r="C76" s="6" t="s">
        <v>46</v>
      </c>
      <c r="D76" s="7">
        <v>222.4</v>
      </c>
      <c r="E76" s="8" t="s">
        <v>25</v>
      </c>
    </row>
    <row r="77" spans="1:5" x14ac:dyDescent="0.25">
      <c r="A77" s="5" t="s">
        <v>47</v>
      </c>
      <c r="B77" s="6">
        <v>49980852277</v>
      </c>
      <c r="C77" s="6" t="s">
        <v>46</v>
      </c>
      <c r="D77" s="7">
        <v>144.44999999999999</v>
      </c>
      <c r="E77" s="8" t="s">
        <v>25</v>
      </c>
    </row>
    <row r="78" spans="1:5" x14ac:dyDescent="0.25">
      <c r="A78" s="5" t="s">
        <v>100</v>
      </c>
      <c r="B78" s="6">
        <v>29848171479</v>
      </c>
      <c r="C78" s="6" t="s">
        <v>11</v>
      </c>
      <c r="D78" s="7">
        <v>237.86</v>
      </c>
      <c r="E78" s="8" t="s">
        <v>25</v>
      </c>
    </row>
    <row r="79" spans="1:5" x14ac:dyDescent="0.25">
      <c r="A79" s="5" t="s">
        <v>47</v>
      </c>
      <c r="B79" s="6">
        <v>49980852277</v>
      </c>
      <c r="C79" s="6" t="s">
        <v>46</v>
      </c>
      <c r="D79" s="7">
        <v>213.25</v>
      </c>
      <c r="E79" s="8" t="s">
        <v>25</v>
      </c>
    </row>
    <row r="80" spans="1:5" x14ac:dyDescent="0.25">
      <c r="A80" s="5" t="s">
        <v>35</v>
      </c>
      <c r="B80" s="6">
        <v>87311810356</v>
      </c>
      <c r="C80" s="6" t="s">
        <v>36</v>
      </c>
      <c r="D80" s="7">
        <v>106.22</v>
      </c>
      <c r="E80" s="8" t="s">
        <v>30</v>
      </c>
    </row>
    <row r="81" spans="1:5" x14ac:dyDescent="0.25">
      <c r="A81" s="5" t="s">
        <v>33</v>
      </c>
      <c r="B81" s="6">
        <v>29524210204</v>
      </c>
      <c r="C81" s="6" t="s">
        <v>17</v>
      </c>
      <c r="D81" s="7">
        <v>252.24</v>
      </c>
      <c r="E81" s="8" t="s">
        <v>30</v>
      </c>
    </row>
    <row r="82" spans="1:5" x14ac:dyDescent="0.25">
      <c r="A82" s="5" t="s">
        <v>34</v>
      </c>
      <c r="B82" s="6">
        <v>81793146560</v>
      </c>
      <c r="C82" s="6" t="s">
        <v>17</v>
      </c>
      <c r="D82" s="7">
        <v>42.8</v>
      </c>
      <c r="E82" s="8" t="s">
        <v>30</v>
      </c>
    </row>
    <row r="83" spans="1:5" x14ac:dyDescent="0.25">
      <c r="A83" s="5" t="s">
        <v>33</v>
      </c>
      <c r="B83" s="6">
        <v>29524210204</v>
      </c>
      <c r="C83" s="6" t="s">
        <v>17</v>
      </c>
      <c r="D83" s="7">
        <v>53.45</v>
      </c>
      <c r="E83" s="8" t="s">
        <v>30</v>
      </c>
    </row>
    <row r="84" spans="1:5" x14ac:dyDescent="0.25">
      <c r="A84" s="5" t="s">
        <v>92</v>
      </c>
      <c r="B84" s="6">
        <v>14081204658</v>
      </c>
      <c r="C84" s="6" t="s">
        <v>93</v>
      </c>
      <c r="D84" s="7">
        <v>3317.88</v>
      </c>
      <c r="E84" s="8" t="s">
        <v>65</v>
      </c>
    </row>
    <row r="85" spans="1:5" x14ac:dyDescent="0.25">
      <c r="A85" s="5" t="s">
        <v>97</v>
      </c>
      <c r="B85" s="6">
        <v>8262555699</v>
      </c>
      <c r="C85" s="6" t="s">
        <v>98</v>
      </c>
      <c r="D85" s="7">
        <v>45</v>
      </c>
      <c r="E85" s="8" t="s">
        <v>49</v>
      </c>
    </row>
    <row r="86" spans="1:5" x14ac:dyDescent="0.25">
      <c r="A86" s="5" t="s">
        <v>32</v>
      </c>
      <c r="B86" s="6">
        <v>85821130368</v>
      </c>
      <c r="C86" s="6" t="s">
        <v>17</v>
      </c>
      <c r="D86" s="7">
        <v>1.66</v>
      </c>
      <c r="E86" s="8" t="s">
        <v>19</v>
      </c>
    </row>
    <row r="87" spans="1:5" x14ac:dyDescent="0.25">
      <c r="A87" s="5" t="s">
        <v>101</v>
      </c>
      <c r="B87" s="6">
        <v>59559512621</v>
      </c>
      <c r="C87" s="6" t="s">
        <v>11</v>
      </c>
      <c r="D87" s="7">
        <v>67.69</v>
      </c>
      <c r="E87" s="8" t="s">
        <v>19</v>
      </c>
    </row>
    <row r="88" spans="1:5" x14ac:dyDescent="0.25">
      <c r="A88" s="5" t="s">
        <v>102</v>
      </c>
      <c r="B88" s="6">
        <v>56556235804</v>
      </c>
      <c r="C88" s="6" t="s">
        <v>11</v>
      </c>
      <c r="D88" s="7">
        <v>150</v>
      </c>
      <c r="E88" s="8" t="s">
        <v>19</v>
      </c>
    </row>
    <row r="89" spans="1:5" x14ac:dyDescent="0.25">
      <c r="A89" s="5" t="s">
        <v>62</v>
      </c>
      <c r="B89" s="6">
        <v>56575768790</v>
      </c>
      <c r="C89" s="6" t="s">
        <v>17</v>
      </c>
      <c r="D89" s="7">
        <v>124.45</v>
      </c>
      <c r="E89" s="8" t="s">
        <v>19</v>
      </c>
    </row>
    <row r="90" spans="1:5" x14ac:dyDescent="0.25">
      <c r="A90" s="5" t="s">
        <v>12</v>
      </c>
      <c r="B90" s="6">
        <v>44138062462</v>
      </c>
      <c r="C90" s="6" t="s">
        <v>18</v>
      </c>
      <c r="D90" s="7">
        <v>5806.58</v>
      </c>
      <c r="E90" s="8" t="s">
        <v>20</v>
      </c>
    </row>
    <row r="91" spans="1:5" x14ac:dyDescent="0.25">
      <c r="A91" s="5" t="s">
        <v>13</v>
      </c>
      <c r="B91" s="6">
        <v>90373162012</v>
      </c>
      <c r="C91" s="6" t="s">
        <v>11</v>
      </c>
      <c r="D91" s="7">
        <v>10471.89</v>
      </c>
      <c r="E91" s="8" t="s">
        <v>20</v>
      </c>
    </row>
    <row r="92" spans="1:5" x14ac:dyDescent="0.25">
      <c r="A92" s="5" t="s">
        <v>61</v>
      </c>
      <c r="B92" s="6">
        <v>83598114879</v>
      </c>
      <c r="C92" s="6" t="s">
        <v>10</v>
      </c>
      <c r="D92" s="7">
        <v>6393.85</v>
      </c>
      <c r="E92" s="8" t="s">
        <v>20</v>
      </c>
    </row>
    <row r="93" spans="1:5" x14ac:dyDescent="0.25">
      <c r="A93" s="5" t="s">
        <v>90</v>
      </c>
      <c r="B93" s="6">
        <v>30765863795</v>
      </c>
      <c r="C93" s="6" t="s">
        <v>11</v>
      </c>
      <c r="D93" s="7">
        <v>21.9</v>
      </c>
      <c r="E93" s="8" t="s">
        <v>91</v>
      </c>
    </row>
    <row r="94" spans="1:5" x14ac:dyDescent="0.25">
      <c r="A94" s="5" t="s">
        <v>109</v>
      </c>
      <c r="B94" s="6">
        <v>35157849903</v>
      </c>
      <c r="C94" s="6" t="s">
        <v>110</v>
      </c>
      <c r="D94" s="7">
        <f>746.25+0.01</f>
        <v>746.26</v>
      </c>
      <c r="E94" s="8" t="s">
        <v>111</v>
      </c>
    </row>
    <row r="95" spans="1:5" x14ac:dyDescent="0.25">
      <c r="A95" s="15" t="s">
        <v>22</v>
      </c>
      <c r="B95" s="6"/>
      <c r="C95" s="5"/>
      <c r="D95" s="7">
        <v>177.69</v>
      </c>
      <c r="E95" s="5" t="s">
        <v>39</v>
      </c>
    </row>
    <row r="96" spans="1:5" x14ac:dyDescent="0.25">
      <c r="A96" s="16"/>
      <c r="B96" s="17"/>
      <c r="C96" s="18"/>
      <c r="D96" s="19">
        <v>12</v>
      </c>
      <c r="E96" s="18" t="s">
        <v>71</v>
      </c>
    </row>
    <row r="97" spans="1:5" x14ac:dyDescent="0.25">
      <c r="A97" s="16"/>
      <c r="B97" s="17"/>
      <c r="C97" s="18"/>
      <c r="D97" s="19">
        <v>776</v>
      </c>
      <c r="E97" s="23" t="s">
        <v>38</v>
      </c>
    </row>
    <row r="98" spans="1:5" x14ac:dyDescent="0.25">
      <c r="A98" s="16"/>
      <c r="B98" s="17"/>
      <c r="C98" s="18"/>
      <c r="D98" s="19">
        <f>13255.37+2451.57+84.76+9152.6+1065+228413.86</f>
        <v>254423.15999999997</v>
      </c>
      <c r="E98" s="23" t="s">
        <v>40</v>
      </c>
    </row>
    <row r="99" spans="1:5" x14ac:dyDescent="0.25">
      <c r="A99" s="16"/>
      <c r="B99" s="17"/>
      <c r="C99" s="18"/>
      <c r="D99" s="19">
        <f>2187.16+71.8+1502.11+175.73+36063.3</f>
        <v>40000.100000000006</v>
      </c>
      <c r="E99" s="23" t="s">
        <v>41</v>
      </c>
    </row>
    <row r="100" spans="1:5" x14ac:dyDescent="0.25">
      <c r="A100" s="16"/>
      <c r="B100" s="17"/>
      <c r="C100" s="18"/>
      <c r="D100" s="19">
        <v>1406.71</v>
      </c>
      <c r="E100" s="23" t="s">
        <v>42</v>
      </c>
    </row>
    <row r="101" spans="1:5" x14ac:dyDescent="0.25">
      <c r="A101" s="16"/>
      <c r="B101" s="17"/>
      <c r="C101" s="18"/>
      <c r="D101" s="19">
        <f>128.94+39.82+536.23+39.82+437.79+4158.33</f>
        <v>5340.93</v>
      </c>
      <c r="E101" s="23" t="s">
        <v>43</v>
      </c>
    </row>
    <row r="102" spans="1:5" x14ac:dyDescent="0.25">
      <c r="A102" s="40" t="s">
        <v>70</v>
      </c>
      <c r="B102" s="40"/>
      <c r="C102" s="13"/>
      <c r="D102" s="12">
        <f>SUM(D10:D101)</f>
        <v>353451.73</v>
      </c>
      <c r="E102" s="14"/>
    </row>
    <row r="103" spans="1:5" x14ac:dyDescent="0.25">
      <c r="D103" s="3"/>
    </row>
    <row r="104" spans="1:5" x14ac:dyDescent="0.25">
      <c r="D104" s="39" t="s">
        <v>21</v>
      </c>
      <c r="E104" s="39"/>
    </row>
    <row r="105" spans="1:5" x14ac:dyDescent="0.25">
      <c r="D105" s="3"/>
    </row>
    <row r="106" spans="1:5" x14ac:dyDescent="0.25">
      <c r="D106" s="3"/>
    </row>
    <row r="107" spans="1:5" x14ac:dyDescent="0.25">
      <c r="D107" s="3"/>
    </row>
    <row r="108" spans="1:5" x14ac:dyDescent="0.25">
      <c r="D108" s="3"/>
    </row>
    <row r="109" spans="1:5" x14ac:dyDescent="0.25">
      <c r="D109" s="3"/>
    </row>
    <row r="110" spans="1:5" x14ac:dyDescent="0.25">
      <c r="D110" s="3"/>
    </row>
    <row r="111" spans="1:5" x14ac:dyDescent="0.25">
      <c r="D111" s="3"/>
    </row>
    <row r="112" spans="1:5" x14ac:dyDescent="0.25">
      <c r="D112" s="3"/>
    </row>
    <row r="113" spans="1:7" x14ac:dyDescent="0.25">
      <c r="D113" s="3"/>
    </row>
    <row r="114" spans="1:7" x14ac:dyDescent="0.25">
      <c r="D114" s="3"/>
    </row>
    <row r="115" spans="1:7" x14ac:dyDescent="0.25">
      <c r="D115" s="3"/>
    </row>
    <row r="116" spans="1:7" x14ac:dyDescent="0.25">
      <c r="D116" s="3"/>
    </row>
    <row r="117" spans="1:7" x14ac:dyDescent="0.25">
      <c r="D117" s="3"/>
    </row>
    <row r="118" spans="1:7" s="4" customFormat="1" x14ac:dyDescent="0.25">
      <c r="A118" s="23"/>
      <c r="B118" s="26"/>
      <c r="C118" s="23"/>
      <c r="D118" s="3"/>
      <c r="F118" s="23"/>
      <c r="G118" s="23"/>
    </row>
    <row r="119" spans="1:7" s="4" customFormat="1" x14ac:dyDescent="0.25">
      <c r="A119" s="23"/>
      <c r="B119" s="26"/>
      <c r="C119" s="23"/>
      <c r="D119" s="3"/>
      <c r="F119" s="23"/>
      <c r="G119" s="23"/>
    </row>
    <row r="120" spans="1:7" s="4" customFormat="1" x14ac:dyDescent="0.25">
      <c r="A120" s="23"/>
      <c r="B120" s="26"/>
      <c r="C120" s="23"/>
      <c r="D120" s="3"/>
      <c r="F120" s="23"/>
      <c r="G120" s="23"/>
    </row>
    <row r="121" spans="1:7" s="4" customFormat="1" x14ac:dyDescent="0.25">
      <c r="A121" s="23"/>
      <c r="B121" s="26"/>
      <c r="C121" s="23"/>
      <c r="D121" s="3"/>
      <c r="F121" s="23"/>
      <c r="G121" s="23"/>
    </row>
    <row r="122" spans="1:7" s="4" customFormat="1" x14ac:dyDescent="0.25">
      <c r="A122" s="23"/>
      <c r="B122" s="26"/>
      <c r="C122" s="23"/>
      <c r="D122" s="3"/>
      <c r="F122" s="23"/>
      <c r="G122" s="23"/>
    </row>
  </sheetData>
  <mergeCells count="4">
    <mergeCell ref="B6:D6"/>
    <mergeCell ref="B7:D7"/>
    <mergeCell ref="A102:B102"/>
    <mergeCell ref="D104:E10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opLeftCell="A40" zoomScale="170" zoomScaleNormal="170" workbookViewId="0">
      <selection activeCell="A47" sqref="A47:XFD47"/>
    </sheetView>
  </sheetViews>
  <sheetFormatPr defaultRowHeight="15" x14ac:dyDescent="0.25"/>
  <cols>
    <col min="1" max="1" width="38.5703125" style="23" customWidth="1"/>
    <col min="2" max="2" width="14" style="25" customWidth="1"/>
    <col min="3" max="3" width="18.42578125" style="23" customWidth="1"/>
    <col min="4" max="4" width="16.7109375" style="23" customWidth="1"/>
    <col min="5" max="5" width="35.5703125" style="4" customWidth="1"/>
    <col min="6" max="6" width="9.140625" style="23"/>
    <col min="7" max="7" width="17.28515625" style="23" customWidth="1"/>
    <col min="8" max="16384" width="9.140625" style="23"/>
  </cols>
  <sheetData>
    <row r="1" spans="1:7" ht="15.75" x14ac:dyDescent="0.25">
      <c r="A1" s="2" t="s">
        <v>0</v>
      </c>
    </row>
    <row r="2" spans="1:7" ht="15.75" x14ac:dyDescent="0.25">
      <c r="A2" s="2" t="s">
        <v>1</v>
      </c>
    </row>
    <row r="3" spans="1:7" ht="15.75" x14ac:dyDescent="0.25">
      <c r="A3" s="2" t="s">
        <v>2</v>
      </c>
    </row>
    <row r="4" spans="1:7" ht="15.75" x14ac:dyDescent="0.25">
      <c r="A4" s="1" t="s">
        <v>9</v>
      </c>
    </row>
    <row r="6" spans="1:7" x14ac:dyDescent="0.25">
      <c r="B6" s="39" t="s">
        <v>3</v>
      </c>
      <c r="C6" s="39"/>
      <c r="D6" s="39"/>
    </row>
    <row r="7" spans="1:7" x14ac:dyDescent="0.25">
      <c r="B7" s="39" t="s">
        <v>63</v>
      </c>
      <c r="C7" s="39"/>
      <c r="D7" s="39"/>
    </row>
    <row r="9" spans="1:7" ht="30.75" customHeight="1" x14ac:dyDescent="0.25">
      <c r="A9" s="9" t="s">
        <v>4</v>
      </c>
      <c r="B9" s="10" t="s">
        <v>5</v>
      </c>
      <c r="C9" s="9" t="s">
        <v>6</v>
      </c>
      <c r="D9" s="9" t="s">
        <v>7</v>
      </c>
      <c r="E9" s="11" t="s">
        <v>8</v>
      </c>
    </row>
    <row r="10" spans="1:7" s="20" customFormat="1" x14ac:dyDescent="0.25">
      <c r="A10" s="5" t="s">
        <v>31</v>
      </c>
      <c r="B10" s="6">
        <v>63073332379</v>
      </c>
      <c r="C10" s="6" t="s">
        <v>17</v>
      </c>
      <c r="D10" s="24">
        <v>2082.4299999999998</v>
      </c>
      <c r="E10" s="8" t="s">
        <v>23</v>
      </c>
      <c r="G10" s="21"/>
    </row>
    <row r="11" spans="1:7" s="20" customFormat="1" x14ac:dyDescent="0.25">
      <c r="A11" s="5" t="s">
        <v>31</v>
      </c>
      <c r="B11" s="6">
        <v>63073332379</v>
      </c>
      <c r="C11" s="6" t="s">
        <v>17</v>
      </c>
      <c r="D11" s="24">
        <v>2211.4899999999998</v>
      </c>
      <c r="E11" s="8" t="s">
        <v>23</v>
      </c>
      <c r="G11" s="21"/>
    </row>
    <row r="12" spans="1:7" x14ac:dyDescent="0.25">
      <c r="A12" s="5" t="s">
        <v>27</v>
      </c>
      <c r="B12" s="6">
        <v>84923155727</v>
      </c>
      <c r="C12" s="6" t="s">
        <v>11</v>
      </c>
      <c r="D12" s="7">
        <v>35.69</v>
      </c>
      <c r="E12" s="8" t="s">
        <v>25</v>
      </c>
    </row>
    <row r="13" spans="1:7" x14ac:dyDescent="0.25">
      <c r="A13" s="5" t="s">
        <v>27</v>
      </c>
      <c r="B13" s="6">
        <v>84923155727</v>
      </c>
      <c r="C13" s="6" t="s">
        <v>11</v>
      </c>
      <c r="D13" s="7">
        <v>25.74</v>
      </c>
      <c r="E13" s="8" t="s">
        <v>25</v>
      </c>
    </row>
    <row r="14" spans="1:7" x14ac:dyDescent="0.25">
      <c r="A14" s="5" t="s">
        <v>27</v>
      </c>
      <c r="B14" s="6">
        <v>84923155727</v>
      </c>
      <c r="C14" s="6" t="s">
        <v>11</v>
      </c>
      <c r="D14" s="7">
        <v>36.770000000000003</v>
      </c>
      <c r="E14" s="8" t="s">
        <v>25</v>
      </c>
    </row>
    <row r="15" spans="1:7" x14ac:dyDescent="0.25">
      <c r="A15" s="5" t="s">
        <v>27</v>
      </c>
      <c r="B15" s="6">
        <v>84923155727</v>
      </c>
      <c r="C15" s="6" t="s">
        <v>11</v>
      </c>
      <c r="D15" s="7">
        <v>914.98</v>
      </c>
      <c r="E15" s="8" t="s">
        <v>25</v>
      </c>
    </row>
    <row r="16" spans="1:7" x14ac:dyDescent="0.25">
      <c r="A16" s="5" t="s">
        <v>26</v>
      </c>
      <c r="B16" s="6">
        <v>89406825003</v>
      </c>
      <c r="C16" s="6" t="s">
        <v>11</v>
      </c>
      <c r="D16" s="7">
        <v>28.17</v>
      </c>
      <c r="E16" s="8" t="s">
        <v>25</v>
      </c>
    </row>
    <row r="17" spans="1:5" x14ac:dyDescent="0.25">
      <c r="A17" s="5" t="s">
        <v>26</v>
      </c>
      <c r="B17" s="6">
        <v>89406825003</v>
      </c>
      <c r="C17" s="6" t="s">
        <v>11</v>
      </c>
      <c r="D17" s="7">
        <v>4.76</v>
      </c>
      <c r="E17" s="8" t="s">
        <v>25</v>
      </c>
    </row>
    <row r="18" spans="1:5" x14ac:dyDescent="0.25">
      <c r="A18" s="5" t="s">
        <v>26</v>
      </c>
      <c r="B18" s="6">
        <v>89406825003</v>
      </c>
      <c r="C18" s="6" t="s">
        <v>11</v>
      </c>
      <c r="D18" s="7">
        <v>12.86</v>
      </c>
      <c r="E18" s="8" t="s">
        <v>25</v>
      </c>
    </row>
    <row r="19" spans="1:5" x14ac:dyDescent="0.25">
      <c r="A19" s="5" t="s">
        <v>26</v>
      </c>
      <c r="B19" s="6">
        <v>89406825003</v>
      </c>
      <c r="C19" s="6" t="s">
        <v>11</v>
      </c>
      <c r="D19" s="7">
        <v>5.58</v>
      </c>
      <c r="E19" s="8" t="s">
        <v>25</v>
      </c>
    </row>
    <row r="20" spans="1:5" x14ac:dyDescent="0.25">
      <c r="A20" s="5" t="s">
        <v>26</v>
      </c>
      <c r="B20" s="6">
        <v>89406825003</v>
      </c>
      <c r="C20" s="6" t="s">
        <v>11</v>
      </c>
      <c r="D20" s="7">
        <v>350.86</v>
      </c>
      <c r="E20" s="8" t="s">
        <v>25</v>
      </c>
    </row>
    <row r="21" spans="1:5" x14ac:dyDescent="0.25">
      <c r="A21" s="5" t="s">
        <v>66</v>
      </c>
      <c r="B21" s="22" t="s">
        <v>67</v>
      </c>
      <c r="C21" s="6" t="s">
        <v>36</v>
      </c>
      <c r="D21" s="7">
        <v>30</v>
      </c>
      <c r="E21" s="8" t="s">
        <v>19</v>
      </c>
    </row>
    <row r="22" spans="1:5" x14ac:dyDescent="0.25">
      <c r="A22" s="5" t="s">
        <v>16</v>
      </c>
      <c r="B22" s="22" t="s">
        <v>48</v>
      </c>
      <c r="C22" s="6" t="s">
        <v>11</v>
      </c>
      <c r="D22" s="7">
        <v>81.25</v>
      </c>
      <c r="E22" s="8" t="s">
        <v>28</v>
      </c>
    </row>
    <row r="23" spans="1:5" x14ac:dyDescent="0.25">
      <c r="A23" s="5" t="s">
        <v>54</v>
      </c>
      <c r="B23" s="22" t="s">
        <v>55</v>
      </c>
      <c r="C23" s="6" t="s">
        <v>56</v>
      </c>
      <c r="D23" s="7">
        <v>5884.13</v>
      </c>
      <c r="E23" s="8" t="s">
        <v>23</v>
      </c>
    </row>
    <row r="24" spans="1:5" x14ac:dyDescent="0.25">
      <c r="A24" s="5" t="s">
        <v>54</v>
      </c>
      <c r="B24" s="22" t="s">
        <v>55</v>
      </c>
      <c r="C24" s="6" t="s">
        <v>56</v>
      </c>
      <c r="D24" s="7">
        <v>925.38</v>
      </c>
      <c r="E24" s="8" t="s">
        <v>23</v>
      </c>
    </row>
    <row r="25" spans="1:5" x14ac:dyDescent="0.25">
      <c r="A25" s="5" t="s">
        <v>54</v>
      </c>
      <c r="B25" s="22" t="s">
        <v>55</v>
      </c>
      <c r="C25" s="6" t="s">
        <v>56</v>
      </c>
      <c r="D25" s="7">
        <v>1766.63</v>
      </c>
      <c r="E25" s="8" t="s">
        <v>23</v>
      </c>
    </row>
    <row r="26" spans="1:5" x14ac:dyDescent="0.25">
      <c r="A26" s="5" t="s">
        <v>54</v>
      </c>
      <c r="B26" s="22" t="s">
        <v>55</v>
      </c>
      <c r="C26" s="6" t="s">
        <v>56</v>
      </c>
      <c r="D26" s="7">
        <v>745.88</v>
      </c>
      <c r="E26" s="8" t="s">
        <v>23</v>
      </c>
    </row>
    <row r="27" spans="1:5" x14ac:dyDescent="0.25">
      <c r="A27" s="5" t="s">
        <v>54</v>
      </c>
      <c r="B27" s="22" t="s">
        <v>55</v>
      </c>
      <c r="C27" s="6" t="s">
        <v>56</v>
      </c>
      <c r="D27" s="7">
        <v>1261.8800000000001</v>
      </c>
      <c r="E27" s="8" t="s">
        <v>23</v>
      </c>
    </row>
    <row r="28" spans="1:5" x14ac:dyDescent="0.25">
      <c r="A28" s="5" t="s">
        <v>68</v>
      </c>
      <c r="B28" s="6">
        <v>91547293790</v>
      </c>
      <c r="C28" s="6" t="s">
        <v>11</v>
      </c>
      <c r="D28" s="7">
        <v>49.54</v>
      </c>
      <c r="E28" s="8" t="s">
        <v>49</v>
      </c>
    </row>
    <row r="29" spans="1:5" x14ac:dyDescent="0.25">
      <c r="A29" s="5" t="s">
        <v>13</v>
      </c>
      <c r="B29" s="6">
        <v>90373162012</v>
      </c>
      <c r="C29" s="6" t="s">
        <v>11</v>
      </c>
      <c r="D29" s="7">
        <v>319.26</v>
      </c>
      <c r="E29" s="8" t="s">
        <v>20</v>
      </c>
    </row>
    <row r="30" spans="1:5" x14ac:dyDescent="0.25">
      <c r="A30" s="5" t="s">
        <v>37</v>
      </c>
      <c r="B30" s="6">
        <v>17091086337</v>
      </c>
      <c r="C30" s="6" t="s">
        <v>11</v>
      </c>
      <c r="D30" s="7">
        <v>350.95</v>
      </c>
      <c r="E30" s="8" t="s">
        <v>20</v>
      </c>
    </row>
    <row r="31" spans="1:5" x14ac:dyDescent="0.25">
      <c r="A31" s="5" t="s">
        <v>15</v>
      </c>
      <c r="B31" s="6">
        <v>63949120108</v>
      </c>
      <c r="C31" s="6" t="s">
        <v>10</v>
      </c>
      <c r="D31" s="7">
        <v>635.80999999999995</v>
      </c>
      <c r="E31" s="8" t="s">
        <v>20</v>
      </c>
    </row>
    <row r="32" spans="1:5" x14ac:dyDescent="0.25">
      <c r="A32" s="5" t="s">
        <v>13</v>
      </c>
      <c r="B32" s="6">
        <v>90373162012</v>
      </c>
      <c r="C32" s="6" t="s">
        <v>11</v>
      </c>
      <c r="D32" s="7">
        <v>66.69</v>
      </c>
      <c r="E32" s="8" t="s">
        <v>20</v>
      </c>
    </row>
    <row r="33" spans="1:5" x14ac:dyDescent="0.25">
      <c r="A33" s="5" t="s">
        <v>13</v>
      </c>
      <c r="B33" s="6">
        <v>90373162012</v>
      </c>
      <c r="C33" s="6" t="s">
        <v>11</v>
      </c>
      <c r="D33" s="7">
        <v>8438.15</v>
      </c>
      <c r="E33" s="8" t="s">
        <v>20</v>
      </c>
    </row>
    <row r="34" spans="1:5" x14ac:dyDescent="0.25">
      <c r="A34" s="5" t="s">
        <v>12</v>
      </c>
      <c r="B34" s="6">
        <v>44138062462</v>
      </c>
      <c r="C34" s="6" t="s">
        <v>18</v>
      </c>
      <c r="D34" s="7">
        <v>3816.32</v>
      </c>
      <c r="E34" s="8" t="s">
        <v>20</v>
      </c>
    </row>
    <row r="35" spans="1:5" x14ac:dyDescent="0.25">
      <c r="A35" s="5" t="s">
        <v>13</v>
      </c>
      <c r="B35" s="6">
        <v>90373162012</v>
      </c>
      <c r="C35" s="6" t="s">
        <v>11</v>
      </c>
      <c r="D35" s="7">
        <v>115.39</v>
      </c>
      <c r="E35" s="8" t="s">
        <v>20</v>
      </c>
    </row>
    <row r="36" spans="1:5" x14ac:dyDescent="0.25">
      <c r="A36" s="5" t="s">
        <v>50</v>
      </c>
      <c r="B36" s="6">
        <v>2359254184</v>
      </c>
      <c r="C36" s="6" t="s">
        <v>51</v>
      </c>
      <c r="D36" s="7">
        <v>926.88</v>
      </c>
      <c r="E36" s="8" t="s">
        <v>20</v>
      </c>
    </row>
    <row r="37" spans="1:5" x14ac:dyDescent="0.25">
      <c r="A37" s="5" t="s">
        <v>14</v>
      </c>
      <c r="B37" s="6">
        <v>62226620908</v>
      </c>
      <c r="C37" s="6" t="s">
        <v>17</v>
      </c>
      <c r="D37" s="7">
        <v>544.15</v>
      </c>
      <c r="E37" s="8" t="s">
        <v>20</v>
      </c>
    </row>
    <row r="38" spans="1:5" x14ac:dyDescent="0.25">
      <c r="A38" s="5" t="s">
        <v>12</v>
      </c>
      <c r="B38" s="6">
        <v>44138062462</v>
      </c>
      <c r="C38" s="6" t="s">
        <v>18</v>
      </c>
      <c r="D38" s="7">
        <v>1003.67</v>
      </c>
      <c r="E38" s="8" t="s">
        <v>20</v>
      </c>
    </row>
    <row r="39" spans="1:5" x14ac:dyDescent="0.25">
      <c r="A39" s="5" t="s">
        <v>52</v>
      </c>
      <c r="B39" s="22" t="s">
        <v>53</v>
      </c>
      <c r="C39" s="6" t="s">
        <v>51</v>
      </c>
      <c r="D39" s="7">
        <f>1882.04+1080.81</f>
        <v>2962.85</v>
      </c>
      <c r="E39" s="8" t="s">
        <v>20</v>
      </c>
    </row>
    <row r="40" spans="1:5" x14ac:dyDescent="0.25">
      <c r="A40" s="5" t="s">
        <v>61</v>
      </c>
      <c r="B40" s="6">
        <v>83598114879</v>
      </c>
      <c r="C40" s="6" t="s">
        <v>10</v>
      </c>
      <c r="D40" s="7">
        <f>1937.82</f>
        <v>1937.82</v>
      </c>
      <c r="E40" s="8" t="s">
        <v>20</v>
      </c>
    </row>
    <row r="41" spans="1:5" x14ac:dyDescent="0.25">
      <c r="A41" s="5" t="s">
        <v>13</v>
      </c>
      <c r="B41" s="6">
        <v>90373162012</v>
      </c>
      <c r="C41" s="6" t="s">
        <v>11</v>
      </c>
      <c r="D41" s="7">
        <v>171.47</v>
      </c>
      <c r="E41" s="8" t="s">
        <v>20</v>
      </c>
    </row>
    <row r="42" spans="1:5" x14ac:dyDescent="0.25">
      <c r="A42" s="5" t="s">
        <v>37</v>
      </c>
      <c r="B42" s="6">
        <v>17091086337</v>
      </c>
      <c r="C42" s="6" t="s">
        <v>11</v>
      </c>
      <c r="D42" s="7">
        <v>100.02</v>
      </c>
      <c r="E42" s="8" t="s">
        <v>20</v>
      </c>
    </row>
    <row r="43" spans="1:5" x14ac:dyDescent="0.25">
      <c r="A43" s="5" t="s">
        <v>44</v>
      </c>
      <c r="B43" s="22" t="s">
        <v>45</v>
      </c>
      <c r="C43" s="6" t="s">
        <v>11</v>
      </c>
      <c r="D43" s="7">
        <v>240.46</v>
      </c>
      <c r="E43" s="8" t="s">
        <v>24</v>
      </c>
    </row>
    <row r="44" spans="1:5" x14ac:dyDescent="0.25">
      <c r="A44" s="5" t="s">
        <v>57</v>
      </c>
      <c r="B44" s="6">
        <v>64546066176</v>
      </c>
      <c r="C44" s="6" t="s">
        <v>17</v>
      </c>
      <c r="D44" s="7">
        <v>40.64</v>
      </c>
      <c r="E44" s="8" t="s">
        <v>24</v>
      </c>
    </row>
    <row r="45" spans="1:5" x14ac:dyDescent="0.25">
      <c r="A45" s="5" t="s">
        <v>29</v>
      </c>
      <c r="B45" s="6">
        <v>52869401719</v>
      </c>
      <c r="C45" s="6" t="s">
        <v>11</v>
      </c>
      <c r="D45" s="7">
        <v>18.75</v>
      </c>
      <c r="E45" s="8" t="s">
        <v>25</v>
      </c>
    </row>
    <row r="46" spans="1:5" x14ac:dyDescent="0.25">
      <c r="A46" s="5" t="s">
        <v>29</v>
      </c>
      <c r="B46" s="6">
        <v>52869401719</v>
      </c>
      <c r="C46" s="6" t="s">
        <v>11</v>
      </c>
      <c r="D46" s="7">
        <v>18.75</v>
      </c>
      <c r="E46" s="8" t="s">
        <v>25</v>
      </c>
    </row>
    <row r="47" spans="1:5" x14ac:dyDescent="0.25">
      <c r="A47" s="5" t="s">
        <v>47</v>
      </c>
      <c r="B47" s="6">
        <v>49980852277</v>
      </c>
      <c r="C47" s="6" t="s">
        <v>46</v>
      </c>
      <c r="D47" s="7">
        <v>213.25</v>
      </c>
      <c r="E47" s="8" t="s">
        <v>25</v>
      </c>
    </row>
    <row r="48" spans="1:5" x14ac:dyDescent="0.25">
      <c r="A48" s="5" t="s">
        <v>35</v>
      </c>
      <c r="B48" s="6">
        <v>87311810356</v>
      </c>
      <c r="C48" s="6" t="s">
        <v>36</v>
      </c>
      <c r="D48" s="7">
        <v>71.08</v>
      </c>
      <c r="E48" s="8" t="s">
        <v>30</v>
      </c>
    </row>
    <row r="49" spans="1:5" x14ac:dyDescent="0.25">
      <c r="A49" s="5" t="s">
        <v>33</v>
      </c>
      <c r="B49" s="6">
        <v>29524210204</v>
      </c>
      <c r="C49" s="6" t="s">
        <v>17</v>
      </c>
      <c r="D49" s="7">
        <v>4750</v>
      </c>
      <c r="E49" s="8" t="s">
        <v>65</v>
      </c>
    </row>
    <row r="50" spans="1:5" x14ac:dyDescent="0.25">
      <c r="A50" s="5" t="s">
        <v>34</v>
      </c>
      <c r="B50" s="6">
        <v>81793146560</v>
      </c>
      <c r="C50" s="6" t="s">
        <v>17</v>
      </c>
      <c r="D50" s="7">
        <f>25.79+17.01</f>
        <v>42.8</v>
      </c>
      <c r="E50" s="8" t="s">
        <v>30</v>
      </c>
    </row>
    <row r="51" spans="1:5" x14ac:dyDescent="0.25">
      <c r="A51" s="5" t="s">
        <v>33</v>
      </c>
      <c r="B51" s="6">
        <v>29524210204</v>
      </c>
      <c r="C51" s="6" t="s">
        <v>17</v>
      </c>
      <c r="D51" s="7">
        <f>4.18+35.09+256.82+14.18</f>
        <v>310.27</v>
      </c>
      <c r="E51" s="8" t="s">
        <v>30</v>
      </c>
    </row>
    <row r="52" spans="1:5" x14ac:dyDescent="0.25">
      <c r="A52" s="5" t="s">
        <v>32</v>
      </c>
      <c r="B52" s="6">
        <v>85821130368</v>
      </c>
      <c r="C52" s="6" t="s">
        <v>17</v>
      </c>
      <c r="D52" s="7">
        <v>1.66</v>
      </c>
      <c r="E52" s="8" t="s">
        <v>19</v>
      </c>
    </row>
    <row r="53" spans="1:5" x14ac:dyDescent="0.25">
      <c r="A53" s="5" t="s">
        <v>62</v>
      </c>
      <c r="B53" s="6">
        <v>56575768790</v>
      </c>
      <c r="C53" s="6" t="s">
        <v>17</v>
      </c>
      <c r="D53" s="7">
        <v>124.45</v>
      </c>
      <c r="E53" s="8" t="s">
        <v>19</v>
      </c>
    </row>
    <row r="54" spans="1:5" x14ac:dyDescent="0.25">
      <c r="A54" s="5" t="s">
        <v>12</v>
      </c>
      <c r="B54" s="6">
        <v>44138062462</v>
      </c>
      <c r="C54" s="6" t="s">
        <v>18</v>
      </c>
      <c r="D54" s="7">
        <v>129.15</v>
      </c>
      <c r="E54" s="8" t="s">
        <v>20</v>
      </c>
    </row>
    <row r="55" spans="1:5" x14ac:dyDescent="0.25">
      <c r="A55" s="5" t="s">
        <v>13</v>
      </c>
      <c r="B55" s="6">
        <v>90373162012</v>
      </c>
      <c r="C55" s="6" t="s">
        <v>11</v>
      </c>
      <c r="D55" s="7">
        <v>449.79</v>
      </c>
      <c r="E55" s="8" t="s">
        <v>20</v>
      </c>
    </row>
    <row r="56" spans="1:5" x14ac:dyDescent="0.25">
      <c r="A56" s="5" t="s">
        <v>61</v>
      </c>
      <c r="B56" s="6">
        <v>83598114879</v>
      </c>
      <c r="C56" s="6" t="s">
        <v>10</v>
      </c>
      <c r="D56" s="7">
        <v>860.77</v>
      </c>
      <c r="E56" s="8" t="s">
        <v>20</v>
      </c>
    </row>
    <row r="57" spans="1:5" x14ac:dyDescent="0.25">
      <c r="A57" s="5" t="s">
        <v>58</v>
      </c>
      <c r="B57" s="6">
        <v>23345558826</v>
      </c>
      <c r="C57" s="6" t="s">
        <v>59</v>
      </c>
      <c r="D57" s="7">
        <v>6231.27</v>
      </c>
      <c r="E57" s="8" t="s">
        <v>60</v>
      </c>
    </row>
    <row r="58" spans="1:5" x14ac:dyDescent="0.25">
      <c r="A58" s="15" t="s">
        <v>22</v>
      </c>
      <c r="B58" s="6"/>
      <c r="C58" s="5"/>
      <c r="D58" s="7">
        <v>148.61000000000001</v>
      </c>
      <c r="E58" s="5" t="s">
        <v>39</v>
      </c>
    </row>
    <row r="59" spans="1:5" x14ac:dyDescent="0.25">
      <c r="A59" s="16"/>
      <c r="B59" s="17"/>
      <c r="C59" s="18"/>
      <c r="D59" s="19">
        <v>672</v>
      </c>
      <c r="E59" s="23" t="s">
        <v>38</v>
      </c>
    </row>
    <row r="60" spans="1:5" x14ac:dyDescent="0.25">
      <c r="A60" s="16"/>
      <c r="B60" s="17"/>
      <c r="C60" s="18"/>
      <c r="D60" s="19">
        <f>12366.68+2448.83+9709.76+1154.82+220260.06</f>
        <v>245940.15</v>
      </c>
      <c r="E60" s="23" t="s">
        <v>40</v>
      </c>
    </row>
    <row r="61" spans="1:5" x14ac:dyDescent="0.25">
      <c r="A61" s="16"/>
      <c r="B61" s="17"/>
      <c r="C61" s="18"/>
      <c r="D61" s="19">
        <f>2040.5+75.07+1602.11+190.55+34751.18</f>
        <v>38659.410000000003</v>
      </c>
      <c r="E61" s="23" t="s">
        <v>41</v>
      </c>
    </row>
    <row r="62" spans="1:5" x14ac:dyDescent="0.25">
      <c r="A62" s="16"/>
      <c r="B62" s="17"/>
      <c r="C62" s="18"/>
      <c r="D62" s="19">
        <v>3662.16</v>
      </c>
      <c r="E62" s="23" t="s">
        <v>42</v>
      </c>
    </row>
    <row r="63" spans="1:5" x14ac:dyDescent="0.25">
      <c r="A63" s="16"/>
      <c r="B63" s="17"/>
      <c r="C63" s="18"/>
      <c r="D63" s="19">
        <f>119.46+39.82+576.05+39.82+3736.6+360.38</f>
        <v>4872.13</v>
      </c>
      <c r="E63" s="23" t="s">
        <v>43</v>
      </c>
    </row>
    <row r="64" spans="1:5" x14ac:dyDescent="0.25">
      <c r="A64" s="40" t="s">
        <v>64</v>
      </c>
      <c r="B64" s="40"/>
      <c r="C64" s="13"/>
      <c r="D64" s="12">
        <f>SUM(D10:D63)</f>
        <v>345300.99999999994</v>
      </c>
      <c r="E64" s="14"/>
    </row>
    <row r="65" spans="1:7" x14ac:dyDescent="0.25">
      <c r="D65" s="3"/>
    </row>
    <row r="66" spans="1:7" x14ac:dyDescent="0.25">
      <c r="D66" s="39" t="s">
        <v>21</v>
      </c>
      <c r="E66" s="39"/>
    </row>
    <row r="67" spans="1:7" x14ac:dyDescent="0.25">
      <c r="D67" s="3"/>
    </row>
    <row r="68" spans="1:7" x14ac:dyDescent="0.25">
      <c r="D68" s="3"/>
    </row>
    <row r="69" spans="1:7" x14ac:dyDescent="0.25">
      <c r="D69" s="3"/>
    </row>
    <row r="70" spans="1:7" x14ac:dyDescent="0.25">
      <c r="D70" s="3"/>
    </row>
    <row r="71" spans="1:7" x14ac:dyDescent="0.25">
      <c r="D71" s="3"/>
    </row>
    <row r="72" spans="1:7" x14ac:dyDescent="0.25">
      <c r="D72" s="3"/>
    </row>
    <row r="73" spans="1:7" x14ac:dyDescent="0.25">
      <c r="D73" s="3"/>
    </row>
    <row r="74" spans="1:7" x14ac:dyDescent="0.25">
      <c r="D74" s="3"/>
    </row>
    <row r="75" spans="1:7" x14ac:dyDescent="0.25">
      <c r="D75" s="3"/>
    </row>
    <row r="76" spans="1:7" x14ac:dyDescent="0.25">
      <c r="D76" s="3"/>
    </row>
    <row r="77" spans="1:7" x14ac:dyDescent="0.25">
      <c r="D77" s="3"/>
    </row>
    <row r="78" spans="1:7" x14ac:dyDescent="0.25">
      <c r="D78" s="3"/>
    </row>
    <row r="79" spans="1:7" x14ac:dyDescent="0.25">
      <c r="D79" s="3"/>
    </row>
    <row r="80" spans="1:7" s="4" customFormat="1" x14ac:dyDescent="0.25">
      <c r="A80" s="23"/>
      <c r="B80" s="25"/>
      <c r="C80" s="23"/>
      <c r="D80" s="3"/>
      <c r="F80" s="23"/>
      <c r="G80" s="23"/>
    </row>
    <row r="81" spans="1:7" s="4" customFormat="1" x14ac:dyDescent="0.25">
      <c r="A81" s="23"/>
      <c r="B81" s="25"/>
      <c r="C81" s="23"/>
      <c r="D81" s="3"/>
      <c r="F81" s="23"/>
      <c r="G81" s="23"/>
    </row>
    <row r="82" spans="1:7" s="4" customFormat="1" x14ac:dyDescent="0.25">
      <c r="A82" s="23"/>
      <c r="B82" s="25"/>
      <c r="C82" s="23"/>
      <c r="D82" s="3"/>
      <c r="F82" s="23"/>
      <c r="G82" s="23"/>
    </row>
    <row r="83" spans="1:7" s="4" customFormat="1" x14ac:dyDescent="0.25">
      <c r="A83" s="23"/>
      <c r="B83" s="25"/>
      <c r="C83" s="23"/>
      <c r="D83" s="3"/>
      <c r="F83" s="23"/>
      <c r="G83" s="23"/>
    </row>
    <row r="84" spans="1:7" s="4" customFormat="1" x14ac:dyDescent="0.25">
      <c r="A84" s="23"/>
      <c r="B84" s="25"/>
      <c r="C84" s="23"/>
      <c r="D84" s="3"/>
      <c r="F84" s="23"/>
      <c r="G84" s="23"/>
    </row>
  </sheetData>
  <mergeCells count="4">
    <mergeCell ref="B6:D6"/>
    <mergeCell ref="B7:D7"/>
    <mergeCell ref="A64:B64"/>
    <mergeCell ref="D66:E6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09 2025</vt:lpstr>
      <vt:lpstr>08 2025</vt:lpstr>
      <vt:lpstr>07 2025</vt:lpstr>
      <vt:lpstr>06 2025</vt:lpstr>
      <vt:lpstr>05 2025</vt:lpstr>
      <vt:lpstr>04 2025</vt:lpstr>
      <vt:lpstr>03 2025</vt:lpstr>
      <vt:lpstr>02 2025</vt:lpstr>
      <vt:lpstr>01 2025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2025-10-15T10:26:02Z</cp:lastPrinted>
  <dcterms:created xsi:type="dcterms:W3CDTF">2024-02-19T10:46:54Z</dcterms:created>
  <dcterms:modified xsi:type="dcterms:W3CDTF">2025-10-15T11:17:15Z</dcterms:modified>
</cp:coreProperties>
</file>