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8 2025" sheetId="21" r:id="rId1"/>
    <sheet name="07 2025" sheetId="20" r:id="rId2"/>
    <sheet name="06 2025" sheetId="19" r:id="rId3"/>
    <sheet name="05 2025" sheetId="18" r:id="rId4"/>
    <sheet name="04 2025" sheetId="17" r:id="rId5"/>
    <sheet name="03 2025" sheetId="16" r:id="rId6"/>
    <sheet name="02 2025" sheetId="15" r:id="rId7"/>
    <sheet name="01 2025" sheetId="14" r:id="rId8"/>
  </sheets>
  <calcPr calcId="145621"/>
</workbook>
</file>

<file path=xl/calcChain.xml><?xml version="1.0" encoding="utf-8"?>
<calcChain xmlns="http://schemas.openxmlformats.org/spreadsheetml/2006/main">
  <c r="D20" i="21" l="1"/>
  <c r="D17" i="21"/>
  <c r="D16" i="21"/>
  <c r="D22" i="21" l="1"/>
  <c r="D86" i="20"/>
  <c r="D88" i="20"/>
  <c r="D85" i="20"/>
  <c r="D84" i="20"/>
  <c r="D83" i="20"/>
  <c r="D87" i="20" l="1"/>
  <c r="D20" i="20"/>
  <c r="D90" i="20" l="1"/>
  <c r="D89" i="19"/>
  <c r="D85" i="19"/>
  <c r="D91" i="19"/>
  <c r="D88" i="19"/>
  <c r="D87" i="19"/>
  <c r="D54" i="19" l="1"/>
  <c r="D90" i="19" l="1"/>
  <c r="D92" i="19"/>
  <c r="D57" i="19" l="1"/>
  <c r="D93" i="19" s="1"/>
  <c r="D80" i="18" l="1"/>
  <c r="D76" i="18"/>
  <c r="D82" i="18"/>
  <c r="D79" i="18"/>
  <c r="D78" i="18"/>
  <c r="D22" i="18" l="1"/>
  <c r="D83" i="18"/>
  <c r="D81" i="18"/>
  <c r="D75" i="18"/>
  <c r="D77" i="18"/>
  <c r="D84" i="18" l="1"/>
  <c r="D82" i="17"/>
  <c r="D84" i="17"/>
  <c r="D81" i="17"/>
  <c r="D80" i="17"/>
  <c r="D59" i="17" l="1"/>
  <c r="D79" i="17"/>
  <c r="D83" i="17" l="1"/>
  <c r="D85" i="17"/>
  <c r="D86" i="17" l="1"/>
  <c r="D67" i="16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<sst xmlns="http://schemas.openxmlformats.org/spreadsheetml/2006/main" count="1672" uniqueCount="185">
  <si>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</si>
  <si>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</si>
  <si>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</si>
  <si>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</si>
  <si>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</si>
  <si>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</si>
  <si>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</si>
  <si>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</si>
  <si>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</si>
  <si>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</si>
  <si>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</si>
  <si>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</si>
  <si>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</si>
  <si>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</si>
  <si>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</si>
  <si>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</si>
  <si>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</si>
  <si>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</si>
  <si>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</si>
  <si>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</si>
  <si>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</si>
  <si>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</si>
  <si>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</si>
  <si>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</si>
  <si>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</si>
  <si>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</si>
  <si>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</si>
  <si>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</si>
  <si>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</si>
  <si>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</si>
  <si>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</si>
  <si>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</si>
  <si>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</si>
  <si>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</si>
  <si>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</si>
  <si>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</si>
  <si>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</si>
  <si>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</si>
  <si>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</si>
  <si>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</si>
  <si>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</si>
  <si>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</si>
  <si>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</si>
  <si>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</si>
  <si>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</si>
  <si>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</si>
  <si>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</si>
  <si>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</si>
  <si>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</si>
  <si>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</si>
  <si>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</si>
  <si>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</si>
  <si>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</si>
  <si>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</si>
  <si>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</si>
  <si>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</si>
  <si>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</si>
  <si>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</si>
  <si>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</si>
  <si>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</si>
  <si>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</si>
  <si>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</si>
  <si>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</si>
  <si>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</si>
  <si>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</si>
  <si>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</si>
  <si>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</si>
  <si>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</si>
  <si>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</si>
  <si>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</si>
  <si>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</si>
  <si>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</si>
  <si>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</si>
  <si>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</si>
  <si>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</si>
  <si>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</si>
  <si>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</si>
  <si>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</si>
  <si>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</si>
  <si>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</si>
  <si>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</si>
  <si>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</si>
  <si>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</si>
  <si>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</si>
  <si>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</si>
  <si>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</si>
  <si>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</si>
  <si>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</si>
  <si>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</si>
  <si>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</si>
  <si>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</si>
  <si>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</si>
  <si>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</si>
  <si>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</si>
  <si>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</si>
  <si>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</si>
  <si>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</si>
  <si>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</si>
  <si>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</si>
  <si>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</si>
  <si>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</si>
  <si>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</si>
  <si>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</si>
  <si>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</si>
  <si>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</si>
  <si>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</si>
  <si>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</si>
  <si>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</si>
  <si>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</si>
  <si>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</si>
  <si>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</si>
  <si>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</si>
  <si>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</si>
  <si>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</si>
  <si>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</si>
  <si>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</si>
  <si>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</si>
  <si>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</si>
  <si>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</si>
  <si>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</si>
  <si>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</si>
  <si>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</si>
  <si>
    <t>ZA TRAVANJ 2025. GODINE</t>
  </si>
  <si>
    <t>UKUPNO ZA TRAVANJ 2025.</t>
  </si>
  <si>
    <t>LJEKARNA ZADAR</t>
  </si>
  <si>
    <t>4221 Uredska oprema i namještaj</t>
  </si>
  <si>
    <t>4227 Uređaji, strojevi i oprema za ost namjene</t>
  </si>
  <si>
    <t>3237 Intelektualne i osobne usluge</t>
  </si>
  <si>
    <t>O.M. SUPORT D.O.O.</t>
  </si>
  <si>
    <t>AGROPLANT D.O.O.</t>
  </si>
  <si>
    <t>03371889716</t>
  </si>
  <si>
    <t>ŠKOLSKA KNJIGA D.D.</t>
  </si>
  <si>
    <t>38967655335</t>
  </si>
  <si>
    <t>HRVATSKI SAVEZ UČENIČKIH ZADRUGA</t>
  </si>
  <si>
    <t>45052309127</t>
  </si>
  <si>
    <t>3291 Naknade članovima Povjerenstva</t>
  </si>
  <si>
    <t>3227 Službena radna odjeća i obuća</t>
  </si>
  <si>
    <t>FARMACIA SPEC. PROD.</t>
  </si>
  <si>
    <t>3299 Ostali nespomenuti rash posl</t>
  </si>
  <si>
    <t>PUNTICA D.O.O.</t>
  </si>
  <si>
    <t>VINJERAC</t>
  </si>
  <si>
    <t>ZA SVIBANJ 2025. GODINE</t>
  </si>
  <si>
    <t>UKUPNO ZA SVIBANJ 2025.</t>
  </si>
  <si>
    <t>INKO CENTAR D.O.O.</t>
  </si>
  <si>
    <t>TAKSI SLUŽBA ZADAR obrt za prijevoz S.Rogić</t>
  </si>
  <si>
    <t>67047522040</t>
  </si>
  <si>
    <t>ZADING d.o.o.</t>
  </si>
  <si>
    <t>ADRIATIC OSIGURANJE DD</t>
  </si>
  <si>
    <t>3292 Premije osiguranja</t>
  </si>
  <si>
    <t>ŠIBENIK</t>
  </si>
  <si>
    <t>GLAS KONCILA</t>
  </si>
  <si>
    <t>42821159693</t>
  </si>
  <si>
    <t>ZA LIPANJ 2025. GODINE</t>
  </si>
  <si>
    <t>UKUPNO ZA LIPANJ 2025.</t>
  </si>
  <si>
    <t>SAVEZ ENERGETIČARA HRVATSKE</t>
  </si>
  <si>
    <t>ABM FACILITY MANAGEMENT D.O.O.</t>
  </si>
  <si>
    <t>VLADE MATAS</t>
  </si>
  <si>
    <t>BLUEMAR</t>
  </si>
  <si>
    <t>U.O. RIVA-DALMACIJA</t>
  </si>
  <si>
    <t>HRVATSKI ŠKOLSKI MUZEJ</t>
  </si>
  <si>
    <t>EKSPERTNI SIGURNOSNI SUSTAVI D.O.O.</t>
  </si>
  <si>
    <t>HRVATSKO GEOGRAFSKO DRUŠTVO ZADAR</t>
  </si>
  <si>
    <t>TAPIKER D.O.O.</t>
  </si>
  <si>
    <t>27096844021</t>
  </si>
  <si>
    <t>DRUŠTVO ENERGETIČARA ZADAR</t>
  </si>
  <si>
    <t>E STORE J.D.O.O.</t>
  </si>
  <si>
    <t>3812 Tekuće donacije u naravi</t>
  </si>
  <si>
    <t>PRIRODOSLOVNO GRAFIČKA ŠKOLA</t>
  </si>
  <si>
    <t>87945705905</t>
  </si>
  <si>
    <t>ZA SRPANJ 2025. GODINE</t>
  </si>
  <si>
    <t>UKUPNO ZA SRPANJ 2025.</t>
  </si>
  <si>
    <t>REPROMATERIJAL ZADAR obrt</t>
  </si>
  <si>
    <t>55944756836</t>
  </si>
  <si>
    <t>TISKARSKI OBRT SKORIĆ</t>
  </si>
  <si>
    <t>92786975464</t>
  </si>
  <si>
    <t>BIBINJE</t>
  </si>
  <si>
    <t>BLISS Obrt za turizam</t>
  </si>
  <si>
    <t>MARICA MAMUT</t>
  </si>
  <si>
    <t>MELITA MOKOS</t>
  </si>
  <si>
    <t>ALFA D.O.O.</t>
  </si>
  <si>
    <t>74080813970</t>
  </si>
  <si>
    <t>PRINTSHOP d.o.o.</t>
  </si>
  <si>
    <t>QUANT RESEARCH D.O.O.</t>
  </si>
  <si>
    <t>UKUPNO ZA KOLOVOZ 2025.</t>
  </si>
  <si>
    <t>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</si>
</sst>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170" zoomScaleNormal="170" workbookViewId="0">
      <selection activeCell="D26" sqref="D26"/>
    </sheetView>
  </sheetViews>
  <sheetFormatPr defaultRowHeight="15" x14ac:dyDescent="0.25"/>
  <cols>
    <col min="1" max="1" width="39" style="23" customWidth="1"/>
    <col min="2" max="2" width="14" style="3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8" t="s">
        <v>3</v>
      </c>
      <c r="C6" s="38"/>
      <c r="D6" s="38"/>
    </row>
    <row r="7" spans="1:5" x14ac:dyDescent="0.25">
      <c r="B7" s="38" t="s">
        <v>184</v>
      </c>
      <c r="C7" s="38"/>
      <c r="D7" s="38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44</v>
      </c>
      <c r="B10" s="22" t="s">
        <v>45</v>
      </c>
      <c r="C10" s="6" t="s">
        <v>11</v>
      </c>
      <c r="D10" s="7">
        <v>80.81</v>
      </c>
      <c r="E10" s="8" t="s">
        <v>24</v>
      </c>
    </row>
    <row r="11" spans="1:5" x14ac:dyDescent="0.25">
      <c r="A11" s="5" t="s">
        <v>66</v>
      </c>
      <c r="B11" s="22" t="s">
        <v>67</v>
      </c>
      <c r="C11" s="6" t="s">
        <v>36</v>
      </c>
      <c r="D11" s="7">
        <v>30</v>
      </c>
      <c r="E11" s="8" t="s">
        <v>19</v>
      </c>
    </row>
    <row r="12" spans="1:5" x14ac:dyDescent="0.25">
      <c r="A12" s="5" t="s">
        <v>62</v>
      </c>
      <c r="B12" s="6">
        <v>56575768790</v>
      </c>
      <c r="C12" s="6" t="s">
        <v>17</v>
      </c>
      <c r="D12" s="7">
        <v>124.45</v>
      </c>
      <c r="E12" s="8" t="s">
        <v>19</v>
      </c>
    </row>
    <row r="13" spans="1:5" x14ac:dyDescent="0.25">
      <c r="A13" s="5" t="s">
        <v>72</v>
      </c>
      <c r="B13" s="22" t="s">
        <v>73</v>
      </c>
      <c r="C13" s="6" t="s">
        <v>11</v>
      </c>
      <c r="D13" s="7">
        <v>158</v>
      </c>
      <c r="E13" s="8" t="s">
        <v>19</v>
      </c>
    </row>
    <row r="14" spans="1:5" x14ac:dyDescent="0.25">
      <c r="A14" s="5" t="s">
        <v>37</v>
      </c>
      <c r="B14" s="6">
        <v>17091086337</v>
      </c>
      <c r="C14" s="6" t="s">
        <v>11</v>
      </c>
      <c r="D14" s="7">
        <v>147.26</v>
      </c>
      <c r="E14" s="8" t="s">
        <v>20</v>
      </c>
    </row>
    <row r="15" spans="1:5" x14ac:dyDescent="0.25">
      <c r="A15" s="16"/>
      <c r="B15" s="17"/>
      <c r="C15" s="18"/>
      <c r="D15" s="19">
        <v>582</v>
      </c>
      <c r="E15" s="23" t="s">
        <v>38</v>
      </c>
    </row>
    <row r="16" spans="1:5" x14ac:dyDescent="0.25">
      <c r="A16" s="16"/>
      <c r="B16" s="17"/>
      <c r="C16" s="18"/>
      <c r="D16" s="19">
        <f>1657.18+12197.16+2438.59+9330+221831.2</f>
        <v>247454.13</v>
      </c>
      <c r="E16" s="23" t="s">
        <v>40</v>
      </c>
    </row>
    <row r="17" spans="1:5" x14ac:dyDescent="0.25">
      <c r="A17" s="16"/>
      <c r="B17" s="17"/>
      <c r="C17" s="18"/>
      <c r="D17" s="19">
        <f>273.44+2012.54+73.96+1539.45+35166.78</f>
        <v>39066.17</v>
      </c>
      <c r="E17" s="23" t="s">
        <v>41</v>
      </c>
    </row>
    <row r="18" spans="1:5" x14ac:dyDescent="0.25">
      <c r="A18" s="16"/>
      <c r="B18" s="17"/>
      <c r="C18" s="18"/>
      <c r="D18" s="19"/>
      <c r="E18" s="23" t="s">
        <v>42</v>
      </c>
    </row>
    <row r="19" spans="1:5" x14ac:dyDescent="0.25">
      <c r="A19" s="16"/>
      <c r="B19" s="17"/>
      <c r="C19" s="18"/>
      <c r="D19" s="19"/>
      <c r="E19" s="23" t="s">
        <v>87</v>
      </c>
    </row>
    <row r="20" spans="1:5" x14ac:dyDescent="0.25">
      <c r="A20" s="16"/>
      <c r="B20" s="17"/>
      <c r="C20" s="18"/>
      <c r="D20" s="19">
        <f>39.82+13.84+15.58+278.07+73.27+729.72</f>
        <v>1150.3</v>
      </c>
      <c r="E20" s="23" t="s">
        <v>43</v>
      </c>
    </row>
    <row r="21" spans="1:5" x14ac:dyDescent="0.25">
      <c r="A21" s="16"/>
      <c r="B21" s="17"/>
      <c r="C21" s="18"/>
      <c r="D21" s="19"/>
      <c r="E21" s="23" t="s">
        <v>115</v>
      </c>
    </row>
    <row r="22" spans="1:5" x14ac:dyDescent="0.25">
      <c r="A22" s="39" t="s">
        <v>183</v>
      </c>
      <c r="B22" s="39"/>
      <c r="C22" s="13"/>
      <c r="D22" s="12">
        <f>SUM(D10:D21)</f>
        <v>288793.12</v>
      </c>
      <c r="E22" s="14"/>
    </row>
    <row r="23" spans="1:5" x14ac:dyDescent="0.25">
      <c r="D23" s="3"/>
    </row>
    <row r="24" spans="1:5" x14ac:dyDescent="0.25">
      <c r="D24" s="38" t="s">
        <v>21</v>
      </c>
      <c r="E24" s="38"/>
    </row>
    <row r="25" spans="1:5" x14ac:dyDescent="0.25">
      <c r="D25" s="3"/>
    </row>
    <row r="26" spans="1:5" x14ac:dyDescent="0.25">
      <c r="D26" s="3"/>
    </row>
    <row r="27" spans="1:5" x14ac:dyDescent="0.25">
      <c r="D27" s="3"/>
    </row>
    <row r="28" spans="1:5" x14ac:dyDescent="0.25">
      <c r="D28" s="3"/>
    </row>
    <row r="29" spans="1:5" x14ac:dyDescent="0.25">
      <c r="D29" s="3"/>
    </row>
    <row r="30" spans="1:5" x14ac:dyDescent="0.25">
      <c r="D30" s="3"/>
    </row>
    <row r="31" spans="1:5" x14ac:dyDescent="0.25">
      <c r="D31" s="3"/>
    </row>
    <row r="32" spans="1:5" x14ac:dyDescent="0.25">
      <c r="D32" s="3"/>
    </row>
    <row r="33" spans="1:7" x14ac:dyDescent="0.25">
      <c r="D33" s="3"/>
    </row>
    <row r="34" spans="1:7" x14ac:dyDescent="0.25">
      <c r="D34" s="3"/>
    </row>
    <row r="35" spans="1:7" x14ac:dyDescent="0.25">
      <c r="D35" s="3"/>
    </row>
    <row r="36" spans="1:7" s="4" customFormat="1" x14ac:dyDescent="0.25">
      <c r="A36" s="23"/>
      <c r="B36" s="37"/>
      <c r="C36" s="23"/>
      <c r="D36" s="3"/>
      <c r="F36" s="23"/>
      <c r="G36" s="23"/>
    </row>
    <row r="37" spans="1:7" s="4" customFormat="1" x14ac:dyDescent="0.25">
      <c r="A37" s="23"/>
      <c r="B37" s="37"/>
      <c r="C37" s="23"/>
      <c r="D37" s="3"/>
      <c r="F37" s="23"/>
      <c r="G37" s="23"/>
    </row>
    <row r="38" spans="1:7" s="4" customFormat="1" x14ac:dyDescent="0.25">
      <c r="A38" s="23"/>
      <c r="B38" s="37"/>
      <c r="C38" s="23"/>
      <c r="D38" s="3"/>
      <c r="F38" s="23"/>
      <c r="G38" s="23"/>
    </row>
    <row r="39" spans="1:7" s="4" customFormat="1" x14ac:dyDescent="0.25">
      <c r="A39" s="23"/>
      <c r="B39" s="37"/>
      <c r="C39" s="23"/>
      <c r="D39" s="3"/>
      <c r="F39" s="23"/>
      <c r="G39" s="23"/>
    </row>
    <row r="40" spans="1:7" s="4" customFormat="1" x14ac:dyDescent="0.25">
      <c r="A40" s="23"/>
      <c r="B40" s="37"/>
      <c r="C40" s="23"/>
      <c r="D40" s="3"/>
      <c r="F40" s="23"/>
      <c r="G40" s="23"/>
    </row>
    <row r="41" spans="1:7" x14ac:dyDescent="0.25">
      <c r="D41" s="3"/>
    </row>
    <row r="42" spans="1:7" s="4" customFormat="1" x14ac:dyDescent="0.25">
      <c r="A42" s="23"/>
      <c r="B42" s="37"/>
      <c r="C42" s="23"/>
      <c r="D42" s="3"/>
      <c r="F42" s="23"/>
      <c r="G42" s="23"/>
    </row>
  </sheetData>
  <mergeCells count="4">
    <mergeCell ref="B6:D6"/>
    <mergeCell ref="B7:D7"/>
    <mergeCell ref="A22:B22"/>
    <mergeCell ref="D24:E2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88" zoomScale="170" zoomScaleNormal="170" workbookViewId="0">
      <selection activeCell="A71" sqref="A71:XFD71"/>
    </sheetView>
  </sheetViews>
  <sheetFormatPr defaultRowHeight="15" x14ac:dyDescent="0.25"/>
  <cols>
    <col min="1" max="1" width="39" style="23" customWidth="1"/>
    <col min="2" max="2" width="14" style="3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8" t="s">
        <v>3</v>
      </c>
      <c r="C6" s="38"/>
      <c r="D6" s="38"/>
    </row>
    <row r="7" spans="1:5" x14ac:dyDescent="0.25">
      <c r="B7" s="38" t="s">
        <v>169</v>
      </c>
      <c r="C7" s="38"/>
      <c r="D7" s="38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3.05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95</v>
      </c>
      <c r="B12" s="22" t="s">
        <v>96</v>
      </c>
      <c r="C12" s="6" t="s">
        <v>17</v>
      </c>
      <c r="D12" s="7">
        <v>3.05</v>
      </c>
      <c r="E12" s="8" t="s">
        <v>23</v>
      </c>
    </row>
    <row r="13" spans="1:5" x14ac:dyDescent="0.25">
      <c r="A13" s="5" t="s">
        <v>31</v>
      </c>
      <c r="B13" s="6">
        <v>63073332379</v>
      </c>
      <c r="C13" s="6" t="s">
        <v>17</v>
      </c>
      <c r="D13" s="7">
        <v>1607.65</v>
      </c>
      <c r="E13" s="8" t="s">
        <v>23</v>
      </c>
    </row>
    <row r="14" spans="1:5" x14ac:dyDescent="0.25">
      <c r="A14" s="5" t="s">
        <v>57</v>
      </c>
      <c r="B14" s="6">
        <v>64546066176</v>
      </c>
      <c r="C14" s="6" t="s">
        <v>17</v>
      </c>
      <c r="D14" s="7">
        <v>822.5</v>
      </c>
      <c r="E14" s="8" t="s">
        <v>24</v>
      </c>
    </row>
    <row r="15" spans="1:5" x14ac:dyDescent="0.25">
      <c r="A15" s="5" t="s">
        <v>57</v>
      </c>
      <c r="B15" s="6">
        <v>64546066176</v>
      </c>
      <c r="C15" s="6" t="s">
        <v>17</v>
      </c>
      <c r="D15" s="7">
        <v>248.85</v>
      </c>
      <c r="E15" s="8" t="s">
        <v>114</v>
      </c>
    </row>
    <row r="16" spans="1:5" x14ac:dyDescent="0.25">
      <c r="A16" s="5" t="s">
        <v>57</v>
      </c>
      <c r="B16" s="6">
        <v>64546066176</v>
      </c>
      <c r="C16" s="6" t="s">
        <v>17</v>
      </c>
      <c r="D16" s="7">
        <v>248.85</v>
      </c>
      <c r="E16" s="8" t="s">
        <v>114</v>
      </c>
    </row>
    <row r="17" spans="1:5" x14ac:dyDescent="0.25">
      <c r="A17" s="5" t="s">
        <v>57</v>
      </c>
      <c r="B17" s="6">
        <v>64546066176</v>
      </c>
      <c r="C17" s="6" t="s">
        <v>17</v>
      </c>
      <c r="D17" s="7">
        <v>248.85</v>
      </c>
      <c r="E17" s="8" t="s">
        <v>114</v>
      </c>
    </row>
    <row r="18" spans="1:5" x14ac:dyDescent="0.25">
      <c r="A18" s="5" t="s">
        <v>57</v>
      </c>
      <c r="B18" s="6">
        <v>64546066176</v>
      </c>
      <c r="C18" s="6" t="s">
        <v>17</v>
      </c>
      <c r="D18" s="7">
        <v>248.85</v>
      </c>
      <c r="E18" s="8" t="s">
        <v>114</v>
      </c>
    </row>
    <row r="19" spans="1:5" x14ac:dyDescent="0.25">
      <c r="A19" s="5" t="s">
        <v>34</v>
      </c>
      <c r="B19" s="6">
        <v>81793146560</v>
      </c>
      <c r="C19" s="6" t="s">
        <v>17</v>
      </c>
      <c r="D19" s="7">
        <v>1.24</v>
      </c>
      <c r="E19" s="8" t="s">
        <v>30</v>
      </c>
    </row>
    <row r="20" spans="1:5" x14ac:dyDescent="0.25">
      <c r="A20" s="5" t="s">
        <v>44</v>
      </c>
      <c r="B20" s="22" t="s">
        <v>45</v>
      </c>
      <c r="C20" s="6" t="s">
        <v>11</v>
      </c>
      <c r="D20" s="7">
        <f>67.47+4.53</f>
        <v>72</v>
      </c>
      <c r="E20" s="8" t="s">
        <v>24</v>
      </c>
    </row>
    <row r="21" spans="1:5" x14ac:dyDescent="0.25">
      <c r="A21" s="5" t="s">
        <v>179</v>
      </c>
      <c r="B21" s="22" t="s">
        <v>180</v>
      </c>
      <c r="C21" s="6" t="s">
        <v>11</v>
      </c>
      <c r="D21" s="7">
        <v>1211.4100000000001</v>
      </c>
      <c r="E21" s="8" t="s">
        <v>65</v>
      </c>
    </row>
    <row r="22" spans="1:5" x14ac:dyDescent="0.25">
      <c r="A22" s="5" t="s">
        <v>27</v>
      </c>
      <c r="B22" s="6">
        <v>84923155727</v>
      </c>
      <c r="C22" s="6" t="s">
        <v>11</v>
      </c>
      <c r="D22" s="7">
        <v>154.63</v>
      </c>
      <c r="E22" s="8" t="s">
        <v>25</v>
      </c>
    </row>
    <row r="23" spans="1:5" x14ac:dyDescent="0.25">
      <c r="A23" s="5" t="s">
        <v>27</v>
      </c>
      <c r="B23" s="6">
        <v>84923155727</v>
      </c>
      <c r="C23" s="6" t="s">
        <v>11</v>
      </c>
      <c r="D23" s="7">
        <v>35.69</v>
      </c>
      <c r="E23" s="8" t="s">
        <v>25</v>
      </c>
    </row>
    <row r="24" spans="1:5" x14ac:dyDescent="0.25">
      <c r="A24" s="5" t="s">
        <v>27</v>
      </c>
      <c r="B24" s="6">
        <v>84923155727</v>
      </c>
      <c r="C24" s="6" t="s">
        <v>11</v>
      </c>
      <c r="D24" s="7">
        <v>37.86</v>
      </c>
      <c r="E24" s="8" t="s">
        <v>25</v>
      </c>
    </row>
    <row r="25" spans="1:5" x14ac:dyDescent="0.25">
      <c r="A25" s="5" t="s">
        <v>27</v>
      </c>
      <c r="B25" s="6">
        <v>84923155727</v>
      </c>
      <c r="C25" s="6" t="s">
        <v>11</v>
      </c>
      <c r="D25" s="7">
        <v>26.83</v>
      </c>
      <c r="E25" s="8" t="s">
        <v>25</v>
      </c>
    </row>
    <row r="26" spans="1:5" x14ac:dyDescent="0.25">
      <c r="A26" s="5" t="s">
        <v>101</v>
      </c>
      <c r="B26" s="6">
        <v>59559512621</v>
      </c>
      <c r="C26" s="6" t="s">
        <v>11</v>
      </c>
      <c r="D26" s="7">
        <v>67.69</v>
      </c>
      <c r="E26" s="8" t="s">
        <v>19</v>
      </c>
    </row>
    <row r="27" spans="1:5" x14ac:dyDescent="0.25">
      <c r="A27" s="5" t="s">
        <v>31</v>
      </c>
      <c r="B27" s="6">
        <v>63073332379</v>
      </c>
      <c r="C27" s="6" t="s">
        <v>17</v>
      </c>
      <c r="D27" s="7">
        <v>13.88</v>
      </c>
      <c r="E27" s="8" t="s">
        <v>23</v>
      </c>
    </row>
    <row r="28" spans="1:5" x14ac:dyDescent="0.25">
      <c r="A28" s="5" t="s">
        <v>31</v>
      </c>
      <c r="B28" s="6">
        <v>63073332379</v>
      </c>
      <c r="C28" s="6" t="s">
        <v>17</v>
      </c>
      <c r="D28" s="7">
        <v>1257.48</v>
      </c>
      <c r="E28" s="8" t="s">
        <v>23</v>
      </c>
    </row>
    <row r="29" spans="1:5" x14ac:dyDescent="0.25">
      <c r="A29" s="5" t="s">
        <v>116</v>
      </c>
      <c r="B29" s="6">
        <v>28921383001</v>
      </c>
      <c r="C29" s="6" t="s">
        <v>17</v>
      </c>
      <c r="D29" s="7">
        <v>38.22</v>
      </c>
      <c r="E29" s="8" t="s">
        <v>25</v>
      </c>
    </row>
    <row r="30" spans="1:5" x14ac:dyDescent="0.25">
      <c r="A30" s="5" t="s">
        <v>182</v>
      </c>
      <c r="B30" s="6">
        <v>71189480415</v>
      </c>
      <c r="C30" s="6" t="s">
        <v>17</v>
      </c>
      <c r="D30" s="7">
        <v>70</v>
      </c>
      <c r="E30" s="8" t="s">
        <v>79</v>
      </c>
    </row>
    <row r="31" spans="1:5" x14ac:dyDescent="0.25">
      <c r="A31" s="5" t="s">
        <v>182</v>
      </c>
      <c r="B31" s="6">
        <v>71189480415</v>
      </c>
      <c r="C31" s="6" t="s">
        <v>17</v>
      </c>
      <c r="D31" s="7">
        <v>70</v>
      </c>
      <c r="E31" s="8" t="s">
        <v>79</v>
      </c>
    </row>
    <row r="32" spans="1:5" x14ac:dyDescent="0.25">
      <c r="A32" s="5" t="s">
        <v>80</v>
      </c>
      <c r="B32" s="6">
        <v>73660371074</v>
      </c>
      <c r="C32" s="6" t="s">
        <v>81</v>
      </c>
      <c r="D32" s="7">
        <v>6.14</v>
      </c>
      <c r="E32" s="8" t="s">
        <v>24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40.340000000000003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8.84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4.76</v>
      </c>
      <c r="E35" s="8" t="s">
        <v>25</v>
      </c>
    </row>
    <row r="36" spans="1:5" x14ac:dyDescent="0.25">
      <c r="A36" s="5" t="s">
        <v>26</v>
      </c>
      <c r="B36" s="6">
        <v>89406825003</v>
      </c>
      <c r="C36" s="6" t="s">
        <v>11</v>
      </c>
      <c r="D36" s="7">
        <v>233.86</v>
      </c>
      <c r="E36" s="8" t="s">
        <v>25</v>
      </c>
    </row>
    <row r="37" spans="1:5" x14ac:dyDescent="0.25">
      <c r="A37" s="5" t="s">
        <v>26</v>
      </c>
      <c r="B37" s="6">
        <v>89406825003</v>
      </c>
      <c r="C37" s="6" t="s">
        <v>11</v>
      </c>
      <c r="D37" s="7">
        <v>5.58</v>
      </c>
      <c r="E37" s="8" t="s">
        <v>25</v>
      </c>
    </row>
    <row r="38" spans="1:5" x14ac:dyDescent="0.25">
      <c r="A38" s="5" t="s">
        <v>26</v>
      </c>
      <c r="B38" s="6">
        <v>89406825003</v>
      </c>
      <c r="C38" s="6" t="s">
        <v>11</v>
      </c>
      <c r="D38" s="7">
        <v>26.11</v>
      </c>
      <c r="E38" s="8" t="s">
        <v>25</v>
      </c>
    </row>
    <row r="39" spans="1:5" x14ac:dyDescent="0.25">
      <c r="A39" s="5" t="s">
        <v>29</v>
      </c>
      <c r="B39" s="6">
        <v>52869401719</v>
      </c>
      <c r="C39" s="6" t="s">
        <v>11</v>
      </c>
      <c r="D39" s="7">
        <v>18.75</v>
      </c>
      <c r="E39" s="8" t="s">
        <v>25</v>
      </c>
    </row>
    <row r="40" spans="1:5" x14ac:dyDescent="0.25">
      <c r="A40" s="5" t="s">
        <v>66</v>
      </c>
      <c r="B40" s="22" t="s">
        <v>67</v>
      </c>
      <c r="C40" s="6" t="s">
        <v>36</v>
      </c>
      <c r="D40" s="7">
        <v>30</v>
      </c>
      <c r="E40" s="8" t="s">
        <v>19</v>
      </c>
    </row>
    <row r="41" spans="1:5" x14ac:dyDescent="0.25">
      <c r="A41" s="5" t="s">
        <v>62</v>
      </c>
      <c r="B41" s="6">
        <v>56575768790</v>
      </c>
      <c r="C41" s="6" t="s">
        <v>17</v>
      </c>
      <c r="D41" s="7">
        <v>124.45</v>
      </c>
      <c r="E41" s="8" t="s">
        <v>19</v>
      </c>
    </row>
    <row r="42" spans="1:5" x14ac:dyDescent="0.25">
      <c r="A42" s="5" t="s">
        <v>62</v>
      </c>
      <c r="B42" s="6">
        <v>56575768790</v>
      </c>
      <c r="C42" s="6" t="s">
        <v>17</v>
      </c>
      <c r="D42" s="7">
        <v>124.45</v>
      </c>
      <c r="E42" s="8" t="s">
        <v>19</v>
      </c>
    </row>
    <row r="43" spans="1:5" x14ac:dyDescent="0.25">
      <c r="A43" s="5" t="s">
        <v>72</v>
      </c>
      <c r="B43" s="22" t="s">
        <v>73</v>
      </c>
      <c r="C43" s="6" t="s">
        <v>11</v>
      </c>
      <c r="D43" s="7">
        <v>60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57.5</v>
      </c>
      <c r="E44" s="8" t="s">
        <v>19</v>
      </c>
    </row>
    <row r="45" spans="1:5" x14ac:dyDescent="0.25">
      <c r="A45" s="5" t="s">
        <v>16</v>
      </c>
      <c r="B45" s="22" t="s">
        <v>48</v>
      </c>
      <c r="C45" s="6" t="s">
        <v>11</v>
      </c>
      <c r="D45" s="7">
        <v>50</v>
      </c>
      <c r="E45" s="8" t="s">
        <v>28</v>
      </c>
    </row>
    <row r="46" spans="1:5" x14ac:dyDescent="0.25">
      <c r="A46" s="5" t="s">
        <v>16</v>
      </c>
      <c r="B46" s="22" t="s">
        <v>48</v>
      </c>
      <c r="C46" s="6" t="s">
        <v>11</v>
      </c>
      <c r="D46" s="7">
        <v>748</v>
      </c>
      <c r="E46" s="8" t="s">
        <v>28</v>
      </c>
    </row>
    <row r="47" spans="1:5" x14ac:dyDescent="0.25">
      <c r="A47" s="5" t="s">
        <v>173</v>
      </c>
      <c r="B47" s="22" t="s">
        <v>174</v>
      </c>
      <c r="C47" s="6" t="s">
        <v>175</v>
      </c>
      <c r="D47" s="7">
        <v>76.25</v>
      </c>
      <c r="E47" s="8" t="s">
        <v>28</v>
      </c>
    </row>
    <row r="48" spans="1:5" x14ac:dyDescent="0.25">
      <c r="A48" s="5" t="s">
        <v>171</v>
      </c>
      <c r="B48" s="22" t="s">
        <v>172</v>
      </c>
      <c r="C48" s="6" t="s">
        <v>11</v>
      </c>
      <c r="D48" s="7">
        <v>38.700000000000003</v>
      </c>
      <c r="E48" s="8" t="s">
        <v>24</v>
      </c>
    </row>
    <row r="49" spans="1:5" x14ac:dyDescent="0.25">
      <c r="A49" s="5" t="s">
        <v>167</v>
      </c>
      <c r="B49" s="22" t="s">
        <v>168</v>
      </c>
      <c r="C49" s="6" t="s">
        <v>11</v>
      </c>
      <c r="D49" s="7">
        <v>63</v>
      </c>
      <c r="E49" s="8" t="s">
        <v>28</v>
      </c>
    </row>
    <row r="50" spans="1:5" x14ac:dyDescent="0.25">
      <c r="A50" s="5" t="s">
        <v>181</v>
      </c>
      <c r="B50" s="6">
        <v>53605605523</v>
      </c>
      <c r="C50" s="6" t="s">
        <v>11</v>
      </c>
      <c r="D50" s="7">
        <v>86.89</v>
      </c>
      <c r="E50" s="8" t="s">
        <v>28</v>
      </c>
    </row>
    <row r="51" spans="1:5" x14ac:dyDescent="0.25">
      <c r="A51" s="5" t="s">
        <v>89</v>
      </c>
      <c r="B51" s="6">
        <v>11469787133</v>
      </c>
      <c r="C51" s="6" t="s">
        <v>17</v>
      </c>
      <c r="D51" s="7">
        <v>276.25</v>
      </c>
      <c r="E51" s="8" t="s">
        <v>28</v>
      </c>
    </row>
    <row r="52" spans="1:5" x14ac:dyDescent="0.25">
      <c r="A52" s="5" t="s">
        <v>52</v>
      </c>
      <c r="B52" s="22" t="s">
        <v>53</v>
      </c>
      <c r="C52" s="6" t="s">
        <v>51</v>
      </c>
      <c r="D52" s="7">
        <v>1055.8599999999999</v>
      </c>
      <c r="E52" s="8" t="s">
        <v>20</v>
      </c>
    </row>
    <row r="53" spans="1:5" x14ac:dyDescent="0.25">
      <c r="A53" s="5" t="s">
        <v>52</v>
      </c>
      <c r="B53" s="22" t="s">
        <v>53</v>
      </c>
      <c r="C53" s="6" t="s">
        <v>51</v>
      </c>
      <c r="D53" s="7">
        <v>601.20000000000005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8.4</v>
      </c>
      <c r="E54" s="8" t="s">
        <v>20</v>
      </c>
    </row>
    <row r="55" spans="1:5" x14ac:dyDescent="0.25">
      <c r="A55" s="5" t="s">
        <v>37</v>
      </c>
      <c r="B55" s="6">
        <v>17091086337</v>
      </c>
      <c r="C55" s="6" t="s">
        <v>11</v>
      </c>
      <c r="D55" s="7">
        <v>353.12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1085.46</v>
      </c>
      <c r="E56" s="8" t="s">
        <v>20</v>
      </c>
    </row>
    <row r="57" spans="1:5" x14ac:dyDescent="0.25">
      <c r="A57" s="5" t="s">
        <v>13</v>
      </c>
      <c r="B57" s="6">
        <v>90373162012</v>
      </c>
      <c r="C57" s="6" t="s">
        <v>11</v>
      </c>
      <c r="D57" s="7">
        <v>61.6</v>
      </c>
      <c r="E57" s="8" t="s">
        <v>20</v>
      </c>
    </row>
    <row r="58" spans="1:5" x14ac:dyDescent="0.25">
      <c r="A58" s="5" t="s">
        <v>13</v>
      </c>
      <c r="B58" s="6">
        <v>90373162012</v>
      </c>
      <c r="C58" s="6" t="s">
        <v>11</v>
      </c>
      <c r="D58" s="7">
        <v>73.72</v>
      </c>
      <c r="E58" s="8" t="s">
        <v>20</v>
      </c>
    </row>
    <row r="59" spans="1:5" x14ac:dyDescent="0.25">
      <c r="A59" s="5" t="s">
        <v>13</v>
      </c>
      <c r="B59" s="6">
        <v>90373162012</v>
      </c>
      <c r="C59" s="6" t="s">
        <v>11</v>
      </c>
      <c r="D59" s="7">
        <v>60.22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87.41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3624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31.24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218.31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2200.33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299.5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17.809999999999999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1055.56</v>
      </c>
      <c r="E67" s="8" t="s">
        <v>20</v>
      </c>
    </row>
    <row r="68" spans="1:5" x14ac:dyDescent="0.25">
      <c r="A68" s="5" t="s">
        <v>61</v>
      </c>
      <c r="B68" s="6">
        <v>83598114879</v>
      </c>
      <c r="C68" s="6" t="s">
        <v>10</v>
      </c>
      <c r="D68" s="7">
        <v>283.27999999999997</v>
      </c>
      <c r="E68" s="8" t="s">
        <v>20</v>
      </c>
    </row>
    <row r="69" spans="1:5" x14ac:dyDescent="0.25">
      <c r="A69" s="5" t="s">
        <v>61</v>
      </c>
      <c r="B69" s="6">
        <v>83598114879</v>
      </c>
      <c r="C69" s="6" t="s">
        <v>10</v>
      </c>
      <c r="D69" s="7">
        <v>3046.65</v>
      </c>
      <c r="E69" s="8" t="s">
        <v>20</v>
      </c>
    </row>
    <row r="70" spans="1:5" x14ac:dyDescent="0.25">
      <c r="A70" s="5" t="s">
        <v>13</v>
      </c>
      <c r="B70" s="6">
        <v>90373162012</v>
      </c>
      <c r="C70" s="6" t="s">
        <v>11</v>
      </c>
      <c r="D70" s="7">
        <v>25.01</v>
      </c>
      <c r="E70" s="8" t="s">
        <v>20</v>
      </c>
    </row>
    <row r="71" spans="1:5" x14ac:dyDescent="0.25">
      <c r="A71" s="5" t="s">
        <v>99</v>
      </c>
      <c r="B71" s="6">
        <v>87120007882</v>
      </c>
      <c r="C71" s="6" t="s">
        <v>51</v>
      </c>
      <c r="D71" s="7">
        <v>3.19</v>
      </c>
      <c r="E71" s="8" t="s">
        <v>25</v>
      </c>
    </row>
    <row r="72" spans="1:5" x14ac:dyDescent="0.25">
      <c r="A72" s="5" t="s">
        <v>35</v>
      </c>
      <c r="B72" s="6">
        <v>87311810356</v>
      </c>
      <c r="C72" s="6" t="s">
        <v>36</v>
      </c>
      <c r="D72" s="7">
        <v>43.77</v>
      </c>
      <c r="E72" s="8" t="s">
        <v>30</v>
      </c>
    </row>
    <row r="73" spans="1:5" x14ac:dyDescent="0.25">
      <c r="A73" s="5" t="s">
        <v>33</v>
      </c>
      <c r="B73" s="6">
        <v>29524210204</v>
      </c>
      <c r="C73" s="6" t="s">
        <v>17</v>
      </c>
      <c r="D73" s="7">
        <v>198.94</v>
      </c>
      <c r="E73" s="8" t="s">
        <v>30</v>
      </c>
    </row>
    <row r="74" spans="1:5" x14ac:dyDescent="0.25">
      <c r="A74" s="5" t="s">
        <v>33</v>
      </c>
      <c r="B74" s="6">
        <v>29524210204</v>
      </c>
      <c r="C74" s="6" t="s">
        <v>17</v>
      </c>
      <c r="D74" s="7">
        <v>116.51</v>
      </c>
      <c r="E74" s="8" t="s">
        <v>30</v>
      </c>
    </row>
    <row r="75" spans="1:5" x14ac:dyDescent="0.25">
      <c r="A75" s="5" t="s">
        <v>34</v>
      </c>
      <c r="B75" s="6">
        <v>81793146560</v>
      </c>
      <c r="C75" s="6" t="s">
        <v>17</v>
      </c>
      <c r="D75" s="7">
        <v>1.24</v>
      </c>
      <c r="E75" s="8" t="s">
        <v>30</v>
      </c>
    </row>
    <row r="76" spans="1:5" x14ac:dyDescent="0.25">
      <c r="A76" s="5" t="s">
        <v>32</v>
      </c>
      <c r="B76" s="6">
        <v>85821130368</v>
      </c>
      <c r="C76" s="6" t="s">
        <v>17</v>
      </c>
      <c r="D76" s="7">
        <v>1.66</v>
      </c>
      <c r="E76" s="8" t="s">
        <v>19</v>
      </c>
    </row>
    <row r="77" spans="1:5" x14ac:dyDescent="0.25">
      <c r="A77" s="5" t="s">
        <v>13</v>
      </c>
      <c r="B77" s="6">
        <v>90373162012</v>
      </c>
      <c r="C77" s="6" t="s">
        <v>11</v>
      </c>
      <c r="D77" s="7">
        <v>50.52</v>
      </c>
      <c r="E77" s="8" t="s">
        <v>20</v>
      </c>
    </row>
    <row r="78" spans="1:5" x14ac:dyDescent="0.25">
      <c r="A78" s="5" t="s">
        <v>176</v>
      </c>
      <c r="B78" s="6">
        <v>83139333425</v>
      </c>
      <c r="C78" s="6" t="s">
        <v>11</v>
      </c>
      <c r="D78" s="7">
        <v>800</v>
      </c>
      <c r="E78" s="5" t="s">
        <v>127</v>
      </c>
    </row>
    <row r="79" spans="1:5" x14ac:dyDescent="0.25">
      <c r="A79" s="5" t="s">
        <v>177</v>
      </c>
      <c r="B79" s="6"/>
      <c r="C79" s="6"/>
      <c r="D79" s="7">
        <v>99</v>
      </c>
      <c r="E79" s="5" t="s">
        <v>39</v>
      </c>
    </row>
    <row r="80" spans="1:5" x14ac:dyDescent="0.25">
      <c r="A80" s="5" t="s">
        <v>178</v>
      </c>
      <c r="B80" s="6"/>
      <c r="C80" s="6"/>
      <c r="D80" s="7">
        <v>99</v>
      </c>
      <c r="E80" s="5" t="s">
        <v>39</v>
      </c>
    </row>
    <row r="81" spans="1:5" x14ac:dyDescent="0.25">
      <c r="A81" s="15" t="s">
        <v>22</v>
      </c>
      <c r="B81" s="6"/>
      <c r="C81" s="5"/>
      <c r="D81" s="7">
        <v>92.03</v>
      </c>
      <c r="E81" s="5" t="s">
        <v>39</v>
      </c>
    </row>
    <row r="82" spans="1:5" x14ac:dyDescent="0.25">
      <c r="A82" s="16"/>
      <c r="B82" s="17"/>
      <c r="C82" s="18"/>
      <c r="D82" s="19">
        <v>23.2</v>
      </c>
      <c r="E82" s="33" t="s">
        <v>71</v>
      </c>
    </row>
    <row r="83" spans="1:5" x14ac:dyDescent="0.25">
      <c r="A83" s="16"/>
      <c r="B83" s="17"/>
      <c r="C83" s="18"/>
      <c r="D83" s="19">
        <f>33.18+582</f>
        <v>615.17999999999995</v>
      </c>
      <c r="E83" s="23" t="s">
        <v>38</v>
      </c>
    </row>
    <row r="84" spans="1:5" x14ac:dyDescent="0.25">
      <c r="A84" s="16"/>
      <c r="B84" s="17"/>
      <c r="C84" s="18"/>
      <c r="D84" s="19">
        <f>1665+12197.16+2519.19+9330+226176.84</f>
        <v>251888.19</v>
      </c>
      <c r="E84" s="23" t="s">
        <v>40</v>
      </c>
    </row>
    <row r="85" spans="1:5" x14ac:dyDescent="0.25">
      <c r="A85" s="16"/>
      <c r="B85" s="17"/>
      <c r="C85" s="18"/>
      <c r="D85" s="19">
        <f>274.73+2012.54+81+1539.45+35909.11</f>
        <v>39816.83</v>
      </c>
      <c r="E85" s="23" t="s">
        <v>41</v>
      </c>
    </row>
    <row r="86" spans="1:5" x14ac:dyDescent="0.25">
      <c r="A86" s="16"/>
      <c r="B86" s="17"/>
      <c r="C86" s="18"/>
      <c r="D86" s="19">
        <f>990+600+1800+300+3300+220.72</f>
        <v>7210.72</v>
      </c>
      <c r="E86" s="23" t="s">
        <v>42</v>
      </c>
    </row>
    <row r="87" spans="1:5" x14ac:dyDescent="0.25">
      <c r="A87" s="16"/>
      <c r="B87" s="17"/>
      <c r="C87" s="18"/>
      <c r="D87" s="19">
        <f>90+180+46.79+200+30</f>
        <v>546.79</v>
      </c>
      <c r="E87" s="23" t="s">
        <v>87</v>
      </c>
    </row>
    <row r="88" spans="1:5" x14ac:dyDescent="0.25">
      <c r="A88" s="16"/>
      <c r="B88" s="17"/>
      <c r="C88" s="18"/>
      <c r="D88" s="19">
        <f>79.64+159.28+39.82+556.14+259.51+3556.9</f>
        <v>4651.29</v>
      </c>
      <c r="E88" s="23" t="s">
        <v>43</v>
      </c>
    </row>
    <row r="89" spans="1:5" x14ac:dyDescent="0.25">
      <c r="A89" s="16"/>
      <c r="B89" s="17"/>
      <c r="C89" s="18"/>
      <c r="D89" s="19"/>
      <c r="E89" s="23" t="s">
        <v>115</v>
      </c>
    </row>
    <row r="90" spans="1:5" x14ac:dyDescent="0.25">
      <c r="A90" s="39" t="s">
        <v>170</v>
      </c>
      <c r="B90" s="39"/>
      <c r="C90" s="13"/>
      <c r="D90" s="12">
        <f>SUM(D10:D89)</f>
        <v>329018.23999999993</v>
      </c>
      <c r="E90" s="14"/>
    </row>
    <row r="91" spans="1:5" x14ac:dyDescent="0.25">
      <c r="D91" s="3"/>
    </row>
    <row r="92" spans="1:5" x14ac:dyDescent="0.25">
      <c r="D92" s="38" t="s">
        <v>21</v>
      </c>
      <c r="E92" s="38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s="4" customFormat="1" x14ac:dyDescent="0.25">
      <c r="A104" s="23"/>
      <c r="B104" s="35"/>
      <c r="C104" s="23"/>
      <c r="D104" s="3"/>
      <c r="F104" s="23"/>
      <c r="G104" s="23"/>
    </row>
    <row r="105" spans="1:7" s="4" customFormat="1" x14ac:dyDescent="0.25">
      <c r="A105" s="23"/>
      <c r="B105" s="35"/>
      <c r="C105" s="23"/>
      <c r="D105" s="3"/>
      <c r="F105" s="23"/>
      <c r="G105" s="23"/>
    </row>
    <row r="106" spans="1:7" s="4" customFormat="1" x14ac:dyDescent="0.25">
      <c r="A106" s="23"/>
      <c r="B106" s="35"/>
      <c r="C106" s="23"/>
      <c r="D106" s="3"/>
      <c r="F106" s="23"/>
      <c r="G106" s="23"/>
    </row>
    <row r="107" spans="1:7" s="4" customFormat="1" x14ac:dyDescent="0.25">
      <c r="A107" s="23"/>
      <c r="B107" s="35"/>
      <c r="C107" s="23"/>
      <c r="D107" s="3"/>
      <c r="F107" s="23"/>
      <c r="G107" s="23"/>
    </row>
    <row r="108" spans="1:7" s="4" customFormat="1" x14ac:dyDescent="0.25">
      <c r="A108" s="23"/>
      <c r="B108" s="35"/>
      <c r="C108" s="23"/>
      <c r="D108" s="3"/>
      <c r="F108" s="23"/>
      <c r="G108" s="23"/>
    </row>
    <row r="109" spans="1:7" x14ac:dyDescent="0.25">
      <c r="D109" s="3"/>
    </row>
    <row r="110" spans="1:7" s="4" customFormat="1" x14ac:dyDescent="0.25">
      <c r="A110" s="23"/>
      <c r="B110" s="35"/>
      <c r="C110" s="23"/>
      <c r="D110" s="3"/>
      <c r="F110" s="23"/>
      <c r="G110" s="23"/>
    </row>
  </sheetData>
  <mergeCells count="4">
    <mergeCell ref="B6:D6"/>
    <mergeCell ref="B7:D7"/>
    <mergeCell ref="A90:B90"/>
    <mergeCell ref="D92:E9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="170" zoomScaleNormal="170" workbookViewId="0">
      <selection activeCell="A85" sqref="A85:XFD85"/>
    </sheetView>
  </sheetViews>
  <sheetFormatPr defaultRowHeight="15" x14ac:dyDescent="0.25"/>
  <cols>
    <col min="1" max="1" width="39" style="23" customWidth="1"/>
    <col min="2" max="2" width="14" style="34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8" t="s">
        <v>3</v>
      </c>
      <c r="C6" s="38"/>
      <c r="D6" s="38"/>
    </row>
    <row r="7" spans="1:5" x14ac:dyDescent="0.25">
      <c r="B7" s="38" t="s">
        <v>152</v>
      </c>
      <c r="C7" s="38"/>
      <c r="D7" s="38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3.47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75</v>
      </c>
      <c r="B12" s="22" t="s">
        <v>76</v>
      </c>
      <c r="C12" s="6" t="s">
        <v>77</v>
      </c>
      <c r="D12" s="7">
        <v>399.43</v>
      </c>
      <c r="E12" s="8" t="s">
        <v>24</v>
      </c>
    </row>
    <row r="13" spans="1:5" x14ac:dyDescent="0.25">
      <c r="A13" s="5" t="s">
        <v>75</v>
      </c>
      <c r="B13" s="22" t="s">
        <v>76</v>
      </c>
      <c r="C13" s="6" t="s">
        <v>77</v>
      </c>
      <c r="D13" s="7">
        <v>128.68</v>
      </c>
      <c r="E13" s="8" t="s">
        <v>24</v>
      </c>
    </row>
    <row r="14" spans="1:5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5" x14ac:dyDescent="0.25">
      <c r="A15" s="5" t="s">
        <v>27</v>
      </c>
      <c r="B15" s="6">
        <v>84923155727</v>
      </c>
      <c r="C15" s="6" t="s">
        <v>11</v>
      </c>
      <c r="D15" s="7">
        <v>36.770000000000003</v>
      </c>
      <c r="E15" s="8" t="s">
        <v>25</v>
      </c>
    </row>
    <row r="16" spans="1:5" x14ac:dyDescent="0.25">
      <c r="A16" s="5" t="s">
        <v>27</v>
      </c>
      <c r="B16" s="6">
        <v>84923155727</v>
      </c>
      <c r="C16" s="6" t="s">
        <v>11</v>
      </c>
      <c r="D16" s="7">
        <v>37.86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47</v>
      </c>
      <c r="B20" s="6">
        <v>49980852277</v>
      </c>
      <c r="C20" s="6" t="s">
        <v>46</v>
      </c>
      <c r="D20" s="7">
        <v>222.4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84.73</v>
      </c>
      <c r="E21" s="8" t="s">
        <v>25</v>
      </c>
    </row>
    <row r="22" spans="1:5" x14ac:dyDescent="0.25">
      <c r="A22" s="5" t="s">
        <v>47</v>
      </c>
      <c r="B22" s="6">
        <v>49980852277</v>
      </c>
      <c r="C22" s="6" t="s">
        <v>46</v>
      </c>
      <c r="D22" s="7">
        <v>144.44999999999999</v>
      </c>
      <c r="E22" s="8" t="s">
        <v>25</v>
      </c>
    </row>
    <row r="23" spans="1:5" x14ac:dyDescent="0.25">
      <c r="A23" s="5" t="s">
        <v>154</v>
      </c>
      <c r="B23" s="6">
        <v>56822948795</v>
      </c>
      <c r="C23" s="6" t="s">
        <v>17</v>
      </c>
      <c r="D23" s="7">
        <v>53.75</v>
      </c>
      <c r="E23" s="8" t="s">
        <v>49</v>
      </c>
    </row>
    <row r="24" spans="1:5" x14ac:dyDescent="0.25">
      <c r="A24" s="5" t="s">
        <v>155</v>
      </c>
      <c r="B24" s="6">
        <v>39557415496</v>
      </c>
      <c r="C24" s="6" t="s">
        <v>17</v>
      </c>
      <c r="D24" s="7">
        <v>770</v>
      </c>
      <c r="E24" s="8" t="s">
        <v>49</v>
      </c>
    </row>
    <row r="25" spans="1:5" x14ac:dyDescent="0.25">
      <c r="A25" s="5" t="s">
        <v>155</v>
      </c>
      <c r="B25" s="6">
        <v>39557415496</v>
      </c>
      <c r="C25" s="6" t="s">
        <v>17</v>
      </c>
      <c r="D25" s="7">
        <v>100</v>
      </c>
      <c r="E25" s="8" t="s">
        <v>49</v>
      </c>
    </row>
    <row r="26" spans="1:5" x14ac:dyDescent="0.25">
      <c r="A26" s="5" t="s">
        <v>158</v>
      </c>
      <c r="B26" s="6">
        <v>66022390370</v>
      </c>
      <c r="C26" s="6" t="s">
        <v>11</v>
      </c>
      <c r="D26" s="7">
        <v>150</v>
      </c>
      <c r="E26" s="8" t="s">
        <v>49</v>
      </c>
    </row>
    <row r="27" spans="1:5" x14ac:dyDescent="0.25">
      <c r="A27" s="5" t="s">
        <v>159</v>
      </c>
      <c r="B27" s="6">
        <v>23485687544</v>
      </c>
      <c r="C27" s="6" t="s">
        <v>17</v>
      </c>
      <c r="D27" s="7">
        <v>48</v>
      </c>
      <c r="E27" s="8" t="s">
        <v>49</v>
      </c>
    </row>
    <row r="28" spans="1:5" x14ac:dyDescent="0.25">
      <c r="A28" s="5" t="s">
        <v>15</v>
      </c>
      <c r="B28" s="6">
        <v>63949120108</v>
      </c>
      <c r="C28" s="6" t="s">
        <v>10</v>
      </c>
      <c r="D28" s="7">
        <v>626.21</v>
      </c>
      <c r="E28" s="8" t="s">
        <v>20</v>
      </c>
    </row>
    <row r="29" spans="1:5" x14ac:dyDescent="0.25">
      <c r="A29" s="5" t="s">
        <v>161</v>
      </c>
      <c r="B29" s="6">
        <v>417320091</v>
      </c>
      <c r="C29" s="6" t="s">
        <v>11</v>
      </c>
      <c r="D29" s="7">
        <v>25</v>
      </c>
      <c r="E29" s="8" t="s">
        <v>79</v>
      </c>
    </row>
    <row r="30" spans="1:5" x14ac:dyDescent="0.25">
      <c r="A30" s="5" t="s">
        <v>164</v>
      </c>
      <c r="B30" s="6">
        <v>51933956179</v>
      </c>
      <c r="C30" s="6" t="s">
        <v>11</v>
      </c>
      <c r="D30" s="7">
        <v>350</v>
      </c>
      <c r="E30" s="8" t="s">
        <v>79</v>
      </c>
    </row>
    <row r="31" spans="1:5" x14ac:dyDescent="0.25">
      <c r="A31" s="5" t="s">
        <v>90</v>
      </c>
      <c r="B31" s="6">
        <v>30765863795</v>
      </c>
      <c r="C31" s="6" t="s">
        <v>11</v>
      </c>
      <c r="D31" s="7">
        <v>36.5</v>
      </c>
      <c r="E31" s="8" t="s">
        <v>79</v>
      </c>
    </row>
    <row r="32" spans="1:5" x14ac:dyDescent="0.25">
      <c r="A32" s="5" t="s">
        <v>165</v>
      </c>
      <c r="B32" s="6">
        <v>53097723816</v>
      </c>
      <c r="C32" s="6" t="s">
        <v>11</v>
      </c>
      <c r="D32" s="7">
        <v>2218.5100000000002</v>
      </c>
      <c r="E32" s="36" t="s">
        <v>166</v>
      </c>
    </row>
    <row r="33" spans="1:5" x14ac:dyDescent="0.25">
      <c r="A33" s="5" t="s">
        <v>160</v>
      </c>
      <c r="B33" s="6">
        <v>58443170858</v>
      </c>
      <c r="C33" s="6" t="s">
        <v>11</v>
      </c>
      <c r="D33" s="7">
        <v>1271.25</v>
      </c>
      <c r="E33" s="8" t="s">
        <v>28</v>
      </c>
    </row>
    <row r="34" spans="1:5" x14ac:dyDescent="0.25">
      <c r="A34" s="5" t="s">
        <v>90</v>
      </c>
      <c r="B34" s="6">
        <v>30765863795</v>
      </c>
      <c r="C34" s="6" t="s">
        <v>11</v>
      </c>
      <c r="D34" s="7">
        <v>21.9</v>
      </c>
      <c r="E34" s="8" t="s">
        <v>91</v>
      </c>
    </row>
    <row r="35" spans="1:5" x14ac:dyDescent="0.25">
      <c r="A35" s="5" t="s">
        <v>90</v>
      </c>
      <c r="B35" s="6">
        <v>30765863795</v>
      </c>
      <c r="C35" s="6" t="s">
        <v>11</v>
      </c>
      <c r="D35" s="7">
        <v>47.5</v>
      </c>
      <c r="E35" s="8" t="s">
        <v>91</v>
      </c>
    </row>
    <row r="36" spans="1:5" x14ac:dyDescent="0.25">
      <c r="A36" s="5" t="s">
        <v>90</v>
      </c>
      <c r="B36" s="6">
        <v>30765863795</v>
      </c>
      <c r="C36" s="6" t="s">
        <v>11</v>
      </c>
      <c r="D36" s="7">
        <v>97.5</v>
      </c>
      <c r="E36" s="8" t="s">
        <v>91</v>
      </c>
    </row>
    <row r="37" spans="1:5" x14ac:dyDescent="0.25">
      <c r="A37" s="5" t="s">
        <v>80</v>
      </c>
      <c r="B37" s="6">
        <v>73660371074</v>
      </c>
      <c r="C37" s="6" t="s">
        <v>81</v>
      </c>
      <c r="D37" s="7">
        <v>141.94</v>
      </c>
      <c r="E37" s="8" t="s">
        <v>24</v>
      </c>
    </row>
    <row r="38" spans="1:5" x14ac:dyDescent="0.25">
      <c r="A38" s="5" t="s">
        <v>80</v>
      </c>
      <c r="B38" s="6">
        <v>73660371074</v>
      </c>
      <c r="C38" s="6" t="s">
        <v>81</v>
      </c>
      <c r="D38" s="7">
        <v>284.89999999999998</v>
      </c>
      <c r="E38" s="8" t="s">
        <v>49</v>
      </c>
    </row>
    <row r="39" spans="1:5" x14ac:dyDescent="0.25">
      <c r="A39" s="5" t="s">
        <v>80</v>
      </c>
      <c r="B39" s="6">
        <v>73660371074</v>
      </c>
      <c r="C39" s="6" t="s">
        <v>81</v>
      </c>
      <c r="D39" s="7">
        <v>36.9</v>
      </c>
      <c r="E39" s="8" t="s">
        <v>24</v>
      </c>
    </row>
    <row r="40" spans="1:5" x14ac:dyDescent="0.25">
      <c r="A40" s="5" t="s">
        <v>26</v>
      </c>
      <c r="B40" s="6">
        <v>89406825003</v>
      </c>
      <c r="C40" s="6" t="s">
        <v>11</v>
      </c>
      <c r="D40" s="7">
        <v>5.58</v>
      </c>
      <c r="E40" s="8" t="s">
        <v>25</v>
      </c>
    </row>
    <row r="41" spans="1:5" x14ac:dyDescent="0.25">
      <c r="A41" s="5" t="s">
        <v>26</v>
      </c>
      <c r="B41" s="6">
        <v>89406825003</v>
      </c>
      <c r="C41" s="6" t="s">
        <v>11</v>
      </c>
      <c r="D41" s="7">
        <v>32.26</v>
      </c>
      <c r="E41" s="8" t="s">
        <v>25</v>
      </c>
    </row>
    <row r="42" spans="1:5" x14ac:dyDescent="0.25">
      <c r="A42" s="5" t="s">
        <v>26</v>
      </c>
      <c r="B42" s="6">
        <v>89406825003</v>
      </c>
      <c r="C42" s="6" t="s">
        <v>11</v>
      </c>
      <c r="D42" s="7">
        <v>12.86</v>
      </c>
      <c r="E42" s="8" t="s">
        <v>25</v>
      </c>
    </row>
    <row r="43" spans="1:5" x14ac:dyDescent="0.25">
      <c r="A43" s="5" t="s">
        <v>26</v>
      </c>
      <c r="B43" s="6">
        <v>89406825003</v>
      </c>
      <c r="C43" s="6" t="s">
        <v>11</v>
      </c>
      <c r="D43" s="7">
        <v>4.76</v>
      </c>
      <c r="E43" s="8" t="s">
        <v>25</v>
      </c>
    </row>
    <row r="44" spans="1:5" x14ac:dyDescent="0.25">
      <c r="A44" s="5" t="s">
        <v>26</v>
      </c>
      <c r="B44" s="6">
        <v>89406825003</v>
      </c>
      <c r="C44" s="6" t="s">
        <v>11</v>
      </c>
      <c r="D44" s="7">
        <v>447.36</v>
      </c>
      <c r="E44" s="8" t="s">
        <v>25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66</v>
      </c>
      <c r="B46" s="22" t="s">
        <v>67</v>
      </c>
      <c r="C46" s="6" t="s">
        <v>36</v>
      </c>
      <c r="D46" s="7">
        <v>30</v>
      </c>
      <c r="E46" s="8" t="s">
        <v>19</v>
      </c>
    </row>
    <row r="47" spans="1:5" x14ac:dyDescent="0.25">
      <c r="A47" s="5" t="s">
        <v>62</v>
      </c>
      <c r="B47" s="6">
        <v>56575768790</v>
      </c>
      <c r="C47" s="6" t="s">
        <v>17</v>
      </c>
      <c r="D47" s="7">
        <v>124.45</v>
      </c>
      <c r="E47" s="8" t="s">
        <v>19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55.2</v>
      </c>
      <c r="E48" s="8" t="s">
        <v>24</v>
      </c>
    </row>
    <row r="49" spans="1:5" x14ac:dyDescent="0.25">
      <c r="A49" s="5" t="s">
        <v>74</v>
      </c>
      <c r="B49" s="6">
        <v>55610250666</v>
      </c>
      <c r="C49" s="6" t="s">
        <v>11</v>
      </c>
      <c r="D49" s="7">
        <v>1200.19</v>
      </c>
      <c r="E49" s="8" t="s">
        <v>24</v>
      </c>
    </row>
    <row r="50" spans="1:5" x14ac:dyDescent="0.25">
      <c r="A50" s="5" t="s">
        <v>16</v>
      </c>
      <c r="B50" s="22" t="s">
        <v>48</v>
      </c>
      <c r="C50" s="6" t="s">
        <v>11</v>
      </c>
      <c r="D50" s="7">
        <v>50</v>
      </c>
      <c r="E50" s="8" t="s">
        <v>28</v>
      </c>
    </row>
    <row r="51" spans="1:5" x14ac:dyDescent="0.25">
      <c r="A51" s="5" t="s">
        <v>16</v>
      </c>
      <c r="B51" s="22" t="s">
        <v>48</v>
      </c>
      <c r="C51" s="6" t="s">
        <v>11</v>
      </c>
      <c r="D51" s="7">
        <v>1421.2</v>
      </c>
      <c r="E51" s="8" t="s">
        <v>28</v>
      </c>
    </row>
    <row r="52" spans="1:5" x14ac:dyDescent="0.25">
      <c r="A52" s="5" t="s">
        <v>118</v>
      </c>
      <c r="B52" s="22" t="s">
        <v>117</v>
      </c>
      <c r="C52" s="6" t="s">
        <v>11</v>
      </c>
      <c r="D52" s="7">
        <v>9</v>
      </c>
      <c r="E52" s="8" t="s">
        <v>28</v>
      </c>
    </row>
    <row r="53" spans="1:5" x14ac:dyDescent="0.25">
      <c r="A53" s="5" t="s">
        <v>162</v>
      </c>
      <c r="B53" s="22" t="s">
        <v>163</v>
      </c>
      <c r="C53" s="6" t="s">
        <v>17</v>
      </c>
      <c r="D53" s="7">
        <v>29.24</v>
      </c>
      <c r="E53" s="8" t="s">
        <v>24</v>
      </c>
    </row>
    <row r="54" spans="1:5" x14ac:dyDescent="0.25">
      <c r="A54" s="5" t="s">
        <v>167</v>
      </c>
      <c r="B54" s="22" t="s">
        <v>168</v>
      </c>
      <c r="C54" s="6" t="s">
        <v>11</v>
      </c>
      <c r="D54" s="7">
        <f>4.53+91.47</f>
        <v>96</v>
      </c>
      <c r="E54" s="8" t="s">
        <v>28</v>
      </c>
    </row>
    <row r="55" spans="1:5" x14ac:dyDescent="0.25">
      <c r="A55" s="5" t="s">
        <v>88</v>
      </c>
      <c r="B55" s="6">
        <v>95496741798</v>
      </c>
      <c r="C55" s="6" t="s">
        <v>11</v>
      </c>
      <c r="D55" s="7">
        <v>64.5</v>
      </c>
      <c r="E55" s="8" t="s">
        <v>24</v>
      </c>
    </row>
    <row r="56" spans="1:5" x14ac:dyDescent="0.25">
      <c r="A56" s="5" t="s">
        <v>89</v>
      </c>
      <c r="B56" s="6">
        <v>11469787133</v>
      </c>
      <c r="C56" s="6" t="s">
        <v>17</v>
      </c>
      <c r="D56" s="7">
        <v>276.25</v>
      </c>
      <c r="E56" s="8" t="s">
        <v>28</v>
      </c>
    </row>
    <row r="57" spans="1:5" x14ac:dyDescent="0.25">
      <c r="A57" s="5" t="s">
        <v>52</v>
      </c>
      <c r="B57" s="22" t="s">
        <v>53</v>
      </c>
      <c r="C57" s="6" t="s">
        <v>51</v>
      </c>
      <c r="D57" s="7">
        <f>2651.69+2903.68</f>
        <v>5555.37</v>
      </c>
      <c r="E57" s="8" t="s">
        <v>20</v>
      </c>
    </row>
    <row r="58" spans="1:5" x14ac:dyDescent="0.25">
      <c r="A58" s="5" t="s">
        <v>52</v>
      </c>
      <c r="B58" s="22" t="s">
        <v>53</v>
      </c>
      <c r="C58" s="6" t="s">
        <v>51</v>
      </c>
      <c r="D58" s="7">
        <v>3172.61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v>1415.99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148.86000000000001</v>
      </c>
      <c r="E60" s="8" t="s">
        <v>20</v>
      </c>
    </row>
    <row r="61" spans="1:5" x14ac:dyDescent="0.25">
      <c r="A61" s="5" t="s">
        <v>37</v>
      </c>
      <c r="B61" s="6">
        <v>17091086337</v>
      </c>
      <c r="C61" s="6" t="s">
        <v>11</v>
      </c>
      <c r="D61" s="7">
        <v>883.83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9337.68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543.44000000000005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67.5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1173.45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211.47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134.5</v>
      </c>
      <c r="E67" s="8" t="s">
        <v>20</v>
      </c>
    </row>
    <row r="68" spans="1:5" x14ac:dyDescent="0.25">
      <c r="A68" s="5" t="s">
        <v>50</v>
      </c>
      <c r="B68" s="6">
        <v>2359254184</v>
      </c>
      <c r="C68" s="6" t="s">
        <v>51</v>
      </c>
      <c r="D68" s="7">
        <v>572.75</v>
      </c>
      <c r="E68" s="8" t="s">
        <v>20</v>
      </c>
    </row>
    <row r="69" spans="1:5" x14ac:dyDescent="0.25">
      <c r="A69" s="5" t="s">
        <v>12</v>
      </c>
      <c r="B69" s="6">
        <v>44138062462</v>
      </c>
      <c r="C69" s="6" t="s">
        <v>18</v>
      </c>
      <c r="D69" s="7">
        <v>7141.99</v>
      </c>
      <c r="E69" s="8" t="s">
        <v>20</v>
      </c>
    </row>
    <row r="70" spans="1:5" x14ac:dyDescent="0.25">
      <c r="A70" s="5" t="s">
        <v>12</v>
      </c>
      <c r="B70" s="6">
        <v>44138062462</v>
      </c>
      <c r="C70" s="6" t="s">
        <v>18</v>
      </c>
      <c r="D70" s="7">
        <v>209.95</v>
      </c>
      <c r="E70" s="8" t="s">
        <v>20</v>
      </c>
    </row>
    <row r="71" spans="1:5" x14ac:dyDescent="0.25">
      <c r="A71" s="5" t="s">
        <v>61</v>
      </c>
      <c r="B71" s="6">
        <v>83598114879</v>
      </c>
      <c r="C71" s="6" t="s">
        <v>10</v>
      </c>
      <c r="D71" s="7">
        <v>208.34</v>
      </c>
      <c r="E71" s="8" t="s">
        <v>20</v>
      </c>
    </row>
    <row r="72" spans="1:5" x14ac:dyDescent="0.25">
      <c r="A72" s="5" t="s">
        <v>61</v>
      </c>
      <c r="B72" s="6">
        <v>83598114879</v>
      </c>
      <c r="C72" s="6" t="s">
        <v>10</v>
      </c>
      <c r="D72" s="7">
        <v>4426.9799999999996</v>
      </c>
      <c r="E72" s="8" t="s">
        <v>20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77.62</v>
      </c>
      <c r="E73" s="8" t="s">
        <v>20</v>
      </c>
    </row>
    <row r="74" spans="1:5" x14ac:dyDescent="0.25">
      <c r="A74" s="5" t="s">
        <v>37</v>
      </c>
      <c r="B74" s="6">
        <v>17091086337</v>
      </c>
      <c r="C74" s="6" t="s">
        <v>11</v>
      </c>
      <c r="D74" s="7">
        <v>288.13</v>
      </c>
      <c r="E74" s="8" t="s">
        <v>20</v>
      </c>
    </row>
    <row r="75" spans="1:5" x14ac:dyDescent="0.25">
      <c r="A75" s="5" t="s">
        <v>99</v>
      </c>
      <c r="B75" s="6">
        <v>87120007882</v>
      </c>
      <c r="C75" s="6" t="s">
        <v>51</v>
      </c>
      <c r="D75" s="7">
        <v>3.19</v>
      </c>
      <c r="E75" s="8" t="s">
        <v>25</v>
      </c>
    </row>
    <row r="76" spans="1:5" x14ac:dyDescent="0.25">
      <c r="A76" s="5" t="s">
        <v>35</v>
      </c>
      <c r="B76" s="6">
        <v>87311810356</v>
      </c>
      <c r="C76" s="6" t="s">
        <v>36</v>
      </c>
      <c r="D76" s="7">
        <v>29.32</v>
      </c>
      <c r="E76" s="8" t="s">
        <v>30</v>
      </c>
    </row>
    <row r="77" spans="1:5" x14ac:dyDescent="0.25">
      <c r="A77" s="5" t="s">
        <v>33</v>
      </c>
      <c r="B77" s="6">
        <v>29524210204</v>
      </c>
      <c r="C77" s="6" t="s">
        <v>17</v>
      </c>
      <c r="D77" s="7">
        <v>211.02</v>
      </c>
      <c r="E77" s="8" t="s">
        <v>30</v>
      </c>
    </row>
    <row r="78" spans="1:5" x14ac:dyDescent="0.25">
      <c r="A78" s="5" t="s">
        <v>33</v>
      </c>
      <c r="B78" s="6">
        <v>29524210204</v>
      </c>
      <c r="C78" s="6" t="s">
        <v>17</v>
      </c>
      <c r="D78" s="7">
        <v>206.94</v>
      </c>
      <c r="E78" s="8" t="s">
        <v>30</v>
      </c>
    </row>
    <row r="79" spans="1:5" x14ac:dyDescent="0.25">
      <c r="A79" s="5" t="s">
        <v>157</v>
      </c>
      <c r="B79" s="6">
        <v>61402296318</v>
      </c>
      <c r="C79" s="6" t="s">
        <v>11</v>
      </c>
      <c r="D79" s="7">
        <v>650</v>
      </c>
      <c r="E79" s="8" t="s">
        <v>30</v>
      </c>
    </row>
    <row r="80" spans="1:5" x14ac:dyDescent="0.25">
      <c r="A80" s="5" t="s">
        <v>32</v>
      </c>
      <c r="B80" s="6">
        <v>85821130368</v>
      </c>
      <c r="C80" s="6" t="s">
        <v>17</v>
      </c>
      <c r="D80" s="7">
        <v>1.66</v>
      </c>
      <c r="E80" s="8" t="s">
        <v>19</v>
      </c>
    </row>
    <row r="81" spans="1:5" x14ac:dyDescent="0.25">
      <c r="A81" s="5" t="s">
        <v>58</v>
      </c>
      <c r="B81" s="6">
        <v>23345558826</v>
      </c>
      <c r="C81" s="6" t="s">
        <v>59</v>
      </c>
      <c r="D81" s="7">
        <v>210.43</v>
      </c>
      <c r="E81" s="8" t="s">
        <v>60</v>
      </c>
    </row>
    <row r="82" spans="1:5" x14ac:dyDescent="0.25">
      <c r="A82" s="5" t="s">
        <v>13</v>
      </c>
      <c r="B82" s="6">
        <v>90373162012</v>
      </c>
      <c r="C82" s="6" t="s">
        <v>11</v>
      </c>
      <c r="D82" s="7">
        <v>210.33</v>
      </c>
      <c r="E82" s="8" t="s">
        <v>20</v>
      </c>
    </row>
    <row r="83" spans="1:5" x14ac:dyDescent="0.25">
      <c r="A83" s="5" t="s">
        <v>156</v>
      </c>
      <c r="B83" s="6"/>
      <c r="C83" s="6"/>
      <c r="D83" s="7">
        <v>264.94</v>
      </c>
      <c r="E83" s="5" t="s">
        <v>39</v>
      </c>
    </row>
    <row r="84" spans="1:5" x14ac:dyDescent="0.25">
      <c r="A84" s="15" t="s">
        <v>22</v>
      </c>
      <c r="B84" s="6"/>
      <c r="C84" s="5"/>
      <c r="D84" s="7">
        <v>175.63</v>
      </c>
      <c r="E84" s="5" t="s">
        <v>39</v>
      </c>
    </row>
    <row r="85" spans="1:5" x14ac:dyDescent="0.25">
      <c r="A85" s="16"/>
      <c r="B85" s="17"/>
      <c r="C85" s="18"/>
      <c r="D85" s="19">
        <f>47+582</f>
        <v>629</v>
      </c>
      <c r="E85" s="23" t="s">
        <v>38</v>
      </c>
    </row>
    <row r="86" spans="1:5" x14ac:dyDescent="0.25">
      <c r="A86" s="16"/>
      <c r="B86" s="17"/>
      <c r="C86" s="18"/>
      <c r="D86" s="19">
        <v>0.53</v>
      </c>
      <c r="E86" s="8" t="s">
        <v>82</v>
      </c>
    </row>
    <row r="87" spans="1:5" x14ac:dyDescent="0.25">
      <c r="A87" s="16"/>
      <c r="B87" s="17"/>
      <c r="C87" s="18"/>
      <c r="D87" s="19">
        <f>12197.13+2558.33+9298.3+1665+230969.56+192.29</f>
        <v>256880.61000000002</v>
      </c>
      <c r="E87" s="23" t="s">
        <v>40</v>
      </c>
    </row>
    <row r="88" spans="1:5" x14ac:dyDescent="0.25">
      <c r="A88" s="16"/>
      <c r="B88" s="17"/>
      <c r="C88" s="18"/>
      <c r="D88" s="19">
        <f>2012.53+77.32+1534.22+274.73+36599.19+31.73</f>
        <v>40529.720000000008</v>
      </c>
      <c r="E88" s="23" t="s">
        <v>41</v>
      </c>
    </row>
    <row r="89" spans="1:5" x14ac:dyDescent="0.25">
      <c r="A89" s="16"/>
      <c r="B89" s="17"/>
      <c r="C89" s="18"/>
      <c r="D89" s="19">
        <f>180+31800+300+441.44</f>
        <v>32721.439999999999</v>
      </c>
      <c r="E89" s="23" t="s">
        <v>42</v>
      </c>
    </row>
    <row r="90" spans="1:5" x14ac:dyDescent="0.25">
      <c r="A90" s="16"/>
      <c r="B90" s="17"/>
      <c r="C90" s="18"/>
      <c r="D90" s="19">
        <f>60+544.96+810+90+62.98+120+39+30+30</f>
        <v>1786.94</v>
      </c>
      <c r="E90" s="23" t="s">
        <v>87</v>
      </c>
    </row>
    <row r="91" spans="1:5" x14ac:dyDescent="0.25">
      <c r="A91" s="16"/>
      <c r="B91" s="17"/>
      <c r="C91" s="18"/>
      <c r="D91" s="19">
        <f>159.28+39.82+556.14+79.64+3853.72+366.7</f>
        <v>5055.2999999999993</v>
      </c>
      <c r="E91" s="23" t="s">
        <v>43</v>
      </c>
    </row>
    <row r="92" spans="1:5" x14ac:dyDescent="0.25">
      <c r="A92" s="16"/>
      <c r="B92" s="17"/>
      <c r="C92" s="18"/>
      <c r="D92" s="19">
        <f>97.5+5+80</f>
        <v>182.5</v>
      </c>
      <c r="E92" s="23" t="s">
        <v>115</v>
      </c>
    </row>
    <row r="93" spans="1:5" x14ac:dyDescent="0.25">
      <c r="A93" s="39" t="s">
        <v>153</v>
      </c>
      <c r="B93" s="39"/>
      <c r="C93" s="13"/>
      <c r="D93" s="12">
        <f>SUM(D10:D92)</f>
        <v>387171.91000000003</v>
      </c>
      <c r="E93" s="14"/>
    </row>
    <row r="94" spans="1:5" x14ac:dyDescent="0.25">
      <c r="D94" s="3"/>
    </row>
    <row r="95" spans="1:5" x14ac:dyDescent="0.25">
      <c r="D95" s="38" t="s">
        <v>21</v>
      </c>
      <c r="E95" s="38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x14ac:dyDescent="0.25">
      <c r="D104" s="3"/>
    </row>
    <row r="105" spans="1:7" x14ac:dyDescent="0.25">
      <c r="D105" s="3"/>
    </row>
    <row r="106" spans="1:7" x14ac:dyDescent="0.25">
      <c r="D106" s="3"/>
    </row>
    <row r="107" spans="1:7" s="4" customFormat="1" x14ac:dyDescent="0.25">
      <c r="A107" s="23"/>
      <c r="B107" s="34"/>
      <c r="C107" s="23"/>
      <c r="D107" s="3"/>
      <c r="F107" s="23"/>
      <c r="G107" s="23"/>
    </row>
    <row r="108" spans="1:7" s="4" customFormat="1" x14ac:dyDescent="0.25">
      <c r="A108" s="23"/>
      <c r="B108" s="34"/>
      <c r="C108" s="23"/>
      <c r="D108" s="3"/>
      <c r="F108" s="23"/>
      <c r="G108" s="23"/>
    </row>
    <row r="109" spans="1:7" s="4" customFormat="1" x14ac:dyDescent="0.25">
      <c r="A109" s="23"/>
      <c r="B109" s="34"/>
      <c r="C109" s="23"/>
      <c r="D109" s="3"/>
      <c r="F109" s="23"/>
      <c r="G109" s="23"/>
    </row>
    <row r="110" spans="1:7" s="4" customFormat="1" x14ac:dyDescent="0.25">
      <c r="A110" s="23"/>
      <c r="B110" s="34"/>
      <c r="C110" s="23"/>
      <c r="D110" s="3"/>
      <c r="F110" s="23"/>
      <c r="G110" s="23"/>
    </row>
    <row r="111" spans="1:7" s="4" customFormat="1" x14ac:dyDescent="0.25">
      <c r="A111" s="23"/>
      <c r="B111" s="34"/>
      <c r="C111" s="23"/>
      <c r="D111" s="3"/>
      <c r="F111" s="23"/>
      <c r="G111" s="23"/>
    </row>
    <row r="112" spans="1:7" x14ac:dyDescent="0.25">
      <c r="D112" s="3"/>
    </row>
    <row r="113" spans="4:4" x14ac:dyDescent="0.25">
      <c r="D113" s="3"/>
    </row>
  </sheetData>
  <mergeCells count="4">
    <mergeCell ref="B6:D6"/>
    <mergeCell ref="B7:D7"/>
    <mergeCell ref="A93:B93"/>
    <mergeCell ref="D95:E9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0" zoomScale="170" zoomScaleNormal="170" workbookViewId="0">
      <selection activeCell="A43" sqref="A43:XFD43"/>
    </sheetView>
  </sheetViews>
  <sheetFormatPr defaultRowHeight="15" x14ac:dyDescent="0.25"/>
  <cols>
    <col min="1" max="1" width="39" style="23" customWidth="1"/>
    <col min="2" max="2" width="14" style="32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8" t="s">
        <v>3</v>
      </c>
      <c r="C6" s="38"/>
      <c r="D6" s="38"/>
    </row>
    <row r="7" spans="1:7" x14ac:dyDescent="0.25">
      <c r="B7" s="38" t="s">
        <v>141</v>
      </c>
      <c r="C7" s="38"/>
      <c r="D7" s="38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1844.58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223.76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493.92</v>
      </c>
      <c r="E13" s="8" t="s">
        <v>24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35.69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35.69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15</v>
      </c>
      <c r="B20" s="6">
        <v>63949120108</v>
      </c>
      <c r="C20" s="6" t="s">
        <v>10</v>
      </c>
      <c r="D20" s="7">
        <v>1601.51</v>
      </c>
      <c r="E20" s="8" t="s">
        <v>20</v>
      </c>
    </row>
    <row r="21" spans="1:5" x14ac:dyDescent="0.25">
      <c r="A21" s="5" t="s">
        <v>12</v>
      </c>
      <c r="B21" s="6">
        <v>44138062462</v>
      </c>
      <c r="C21" s="6" t="s">
        <v>18</v>
      </c>
      <c r="D21" s="7">
        <v>57.6</v>
      </c>
      <c r="E21" s="8" t="s">
        <v>20</v>
      </c>
    </row>
    <row r="22" spans="1:5" x14ac:dyDescent="0.25">
      <c r="A22" s="5" t="s">
        <v>143</v>
      </c>
      <c r="B22" s="6">
        <v>36396485822</v>
      </c>
      <c r="C22" s="6" t="s">
        <v>11</v>
      </c>
      <c r="D22" s="7">
        <f>398.17+0.01</f>
        <v>398.18</v>
      </c>
      <c r="E22" s="8" t="s">
        <v>136</v>
      </c>
    </row>
    <row r="23" spans="1:5" x14ac:dyDescent="0.25">
      <c r="A23" s="5" t="s">
        <v>147</v>
      </c>
      <c r="B23" s="6">
        <v>94472454976</v>
      </c>
      <c r="C23" s="6" t="s">
        <v>149</v>
      </c>
      <c r="D23" s="7">
        <v>3370.04</v>
      </c>
      <c r="E23" s="8" t="s">
        <v>148</v>
      </c>
    </row>
    <row r="24" spans="1:5" x14ac:dyDescent="0.25">
      <c r="A24" s="5" t="s">
        <v>61</v>
      </c>
      <c r="B24" s="6">
        <v>83598114879</v>
      </c>
      <c r="C24" s="6" t="s">
        <v>10</v>
      </c>
      <c r="D24" s="7">
        <v>597.25</v>
      </c>
      <c r="E24" s="8" t="s">
        <v>20</v>
      </c>
    </row>
    <row r="25" spans="1:5" x14ac:dyDescent="0.25">
      <c r="A25" s="5" t="s">
        <v>118</v>
      </c>
      <c r="B25" s="22" t="s">
        <v>117</v>
      </c>
      <c r="C25" s="6" t="s">
        <v>11</v>
      </c>
      <c r="D25" s="7">
        <v>6</v>
      </c>
      <c r="E25" s="8" t="s">
        <v>28</v>
      </c>
    </row>
    <row r="26" spans="1:5" x14ac:dyDescent="0.25">
      <c r="A26" s="5" t="s">
        <v>80</v>
      </c>
      <c r="B26" s="6">
        <v>73660371074</v>
      </c>
      <c r="C26" s="6" t="s">
        <v>81</v>
      </c>
      <c r="D26" s="7">
        <v>45.49</v>
      </c>
      <c r="E26" s="8" t="s">
        <v>24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81.96</v>
      </c>
      <c r="E27" s="8" t="s">
        <v>25</v>
      </c>
    </row>
    <row r="28" spans="1:5" x14ac:dyDescent="0.25">
      <c r="A28" s="5" t="s">
        <v>26</v>
      </c>
      <c r="B28" s="6">
        <v>89406825003</v>
      </c>
      <c r="C28" s="6" t="s">
        <v>11</v>
      </c>
      <c r="D28" s="7">
        <v>340.61</v>
      </c>
      <c r="E28" s="8" t="s">
        <v>25</v>
      </c>
    </row>
    <row r="29" spans="1:5" x14ac:dyDescent="0.25">
      <c r="A29" s="5" t="s">
        <v>26</v>
      </c>
      <c r="B29" s="6">
        <v>89406825003</v>
      </c>
      <c r="C29" s="6" t="s">
        <v>11</v>
      </c>
      <c r="D29" s="7">
        <v>5.58</v>
      </c>
      <c r="E29" s="8" t="s">
        <v>25</v>
      </c>
    </row>
    <row r="30" spans="1:5" x14ac:dyDescent="0.25">
      <c r="A30" s="5" t="s">
        <v>26</v>
      </c>
      <c r="B30" s="6">
        <v>89406825003</v>
      </c>
      <c r="C30" s="6" t="s">
        <v>11</v>
      </c>
      <c r="D30" s="7">
        <v>24.06</v>
      </c>
      <c r="E30" s="8" t="s">
        <v>25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12.86</v>
      </c>
      <c r="E31" s="8" t="s">
        <v>25</v>
      </c>
    </row>
    <row r="32" spans="1:5" x14ac:dyDescent="0.25">
      <c r="A32" s="5" t="s">
        <v>29</v>
      </c>
      <c r="B32" s="6">
        <v>52869401719</v>
      </c>
      <c r="C32" s="6" t="s">
        <v>11</v>
      </c>
      <c r="D32" s="7">
        <v>18.75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4.76</v>
      </c>
      <c r="E33" s="8" t="s">
        <v>25</v>
      </c>
    </row>
    <row r="34" spans="1:5" x14ac:dyDescent="0.25">
      <c r="A34" s="5" t="s">
        <v>66</v>
      </c>
      <c r="B34" s="22" t="s">
        <v>67</v>
      </c>
      <c r="C34" s="6" t="s">
        <v>36</v>
      </c>
      <c r="D34" s="7">
        <v>30</v>
      </c>
      <c r="E34" s="8" t="s">
        <v>19</v>
      </c>
    </row>
    <row r="35" spans="1:5" x14ac:dyDescent="0.25">
      <c r="A35" s="5" t="s">
        <v>72</v>
      </c>
      <c r="B35" s="22" t="s">
        <v>73</v>
      </c>
      <c r="C35" s="6" t="s">
        <v>11</v>
      </c>
      <c r="D35" s="7">
        <v>197.5</v>
      </c>
      <c r="E35" s="8" t="s">
        <v>28</v>
      </c>
    </row>
    <row r="36" spans="1:5" x14ac:dyDescent="0.25">
      <c r="A36" s="5" t="s">
        <v>74</v>
      </c>
      <c r="B36" s="6">
        <v>55610250666</v>
      </c>
      <c r="C36" s="6" t="s">
        <v>11</v>
      </c>
      <c r="D36" s="7">
        <v>213.75</v>
      </c>
      <c r="E36" s="8" t="s">
        <v>24</v>
      </c>
    </row>
    <row r="37" spans="1:5" x14ac:dyDescent="0.25">
      <c r="A37" s="5" t="s">
        <v>74</v>
      </c>
      <c r="B37" s="6">
        <v>55610250666</v>
      </c>
      <c r="C37" s="6" t="s">
        <v>11</v>
      </c>
      <c r="D37" s="7">
        <v>261.75</v>
      </c>
      <c r="E37" s="8" t="s">
        <v>24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16</v>
      </c>
      <c r="B39" s="22" t="s">
        <v>48</v>
      </c>
      <c r="C39" s="6" t="s">
        <v>11</v>
      </c>
      <c r="D39" s="7">
        <v>50</v>
      </c>
      <c r="E39" s="8" t="s">
        <v>28</v>
      </c>
    </row>
    <row r="40" spans="1:5" x14ac:dyDescent="0.25">
      <c r="A40" s="5" t="s">
        <v>144</v>
      </c>
      <c r="B40" s="22" t="s">
        <v>145</v>
      </c>
      <c r="C40" s="6" t="s">
        <v>11</v>
      </c>
      <c r="D40" s="7">
        <v>750</v>
      </c>
      <c r="E40" s="8" t="s">
        <v>28</v>
      </c>
    </row>
    <row r="41" spans="1:5" x14ac:dyDescent="0.25">
      <c r="A41" s="5" t="s">
        <v>44</v>
      </c>
      <c r="B41" s="22" t="s">
        <v>45</v>
      </c>
      <c r="C41" s="6" t="s">
        <v>11</v>
      </c>
      <c r="D41" s="7">
        <v>35.880000000000003</v>
      </c>
      <c r="E41" s="8" t="s">
        <v>24</v>
      </c>
    </row>
    <row r="42" spans="1:5" x14ac:dyDescent="0.25">
      <c r="A42" s="5" t="s">
        <v>44</v>
      </c>
      <c r="B42" s="22" t="s">
        <v>45</v>
      </c>
      <c r="C42" s="6" t="s">
        <v>11</v>
      </c>
      <c r="D42" s="7">
        <v>174.25</v>
      </c>
      <c r="E42" s="8" t="s">
        <v>24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300</v>
      </c>
      <c r="E43" s="8" t="s">
        <v>24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71.5</v>
      </c>
      <c r="E44" s="8" t="s">
        <v>24</v>
      </c>
    </row>
    <row r="45" spans="1:5" x14ac:dyDescent="0.25">
      <c r="A45" s="5" t="s">
        <v>44</v>
      </c>
      <c r="B45" s="22" t="s">
        <v>45</v>
      </c>
      <c r="C45" s="6" t="s">
        <v>11</v>
      </c>
      <c r="D45" s="7">
        <v>190.35</v>
      </c>
      <c r="E45" s="8" t="s">
        <v>24</v>
      </c>
    </row>
    <row r="46" spans="1:5" x14ac:dyDescent="0.25">
      <c r="A46" s="5" t="s">
        <v>150</v>
      </c>
      <c r="B46" s="22" t="s">
        <v>151</v>
      </c>
      <c r="C46" s="6" t="s">
        <v>17</v>
      </c>
      <c r="D46" s="7">
        <v>28</v>
      </c>
      <c r="E46" s="8" t="s">
        <v>24</v>
      </c>
    </row>
    <row r="47" spans="1:5" x14ac:dyDescent="0.25">
      <c r="A47" s="5" t="s">
        <v>107</v>
      </c>
      <c r="B47" s="22" t="s">
        <v>108</v>
      </c>
      <c r="C47" s="6" t="s">
        <v>11</v>
      </c>
      <c r="D47" s="7">
        <v>38</v>
      </c>
      <c r="E47" s="8" t="s">
        <v>28</v>
      </c>
    </row>
    <row r="48" spans="1:5" x14ac:dyDescent="0.25">
      <c r="A48" s="5" t="s">
        <v>88</v>
      </c>
      <c r="B48" s="6">
        <v>95496741798</v>
      </c>
      <c r="C48" s="6" t="s">
        <v>11</v>
      </c>
      <c r="D48" s="7">
        <v>131.22</v>
      </c>
      <c r="E48" s="8" t="s">
        <v>24</v>
      </c>
    </row>
    <row r="49" spans="1:5" x14ac:dyDescent="0.25">
      <c r="A49" s="5" t="s">
        <v>89</v>
      </c>
      <c r="B49" s="6">
        <v>11469787133</v>
      </c>
      <c r="C49" s="6" t="s">
        <v>17</v>
      </c>
      <c r="D49" s="7">
        <v>276.25</v>
      </c>
      <c r="E49" s="8" t="s">
        <v>28</v>
      </c>
    </row>
    <row r="50" spans="1:5" x14ac:dyDescent="0.25">
      <c r="A50" s="5" t="s">
        <v>13</v>
      </c>
      <c r="B50" s="6">
        <v>90373162012</v>
      </c>
      <c r="C50" s="6" t="s">
        <v>11</v>
      </c>
      <c r="D50" s="7">
        <v>88.08</v>
      </c>
      <c r="E50" s="8" t="s">
        <v>20</v>
      </c>
    </row>
    <row r="51" spans="1:5" x14ac:dyDescent="0.25">
      <c r="A51" s="5" t="s">
        <v>37</v>
      </c>
      <c r="B51" s="6">
        <v>17091086337</v>
      </c>
      <c r="C51" s="6" t="s">
        <v>11</v>
      </c>
      <c r="D51" s="7">
        <v>220.86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9187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162.21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447.74</v>
      </c>
      <c r="E54" s="8" t="s">
        <v>20</v>
      </c>
    </row>
    <row r="55" spans="1:5" x14ac:dyDescent="0.25">
      <c r="A55" s="5" t="s">
        <v>12</v>
      </c>
      <c r="B55" s="6">
        <v>44138062462</v>
      </c>
      <c r="C55" s="6" t="s">
        <v>18</v>
      </c>
      <c r="D55" s="7">
        <v>252.24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230.43</v>
      </c>
      <c r="E56" s="8" t="s">
        <v>20</v>
      </c>
    </row>
    <row r="57" spans="1:5" x14ac:dyDescent="0.25">
      <c r="A57" s="5" t="s">
        <v>50</v>
      </c>
      <c r="B57" s="6">
        <v>2359254184</v>
      </c>
      <c r="C57" s="6" t="s">
        <v>51</v>
      </c>
      <c r="D57" s="7">
        <v>705.19</v>
      </c>
      <c r="E57" s="8" t="s">
        <v>20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9905.76</v>
      </c>
      <c r="E58" s="8" t="s">
        <v>20</v>
      </c>
    </row>
    <row r="59" spans="1:5" x14ac:dyDescent="0.25">
      <c r="A59" s="5" t="s">
        <v>12</v>
      </c>
      <c r="B59" s="6">
        <v>44138062462</v>
      </c>
      <c r="C59" s="6" t="s">
        <v>18</v>
      </c>
      <c r="D59" s="7">
        <v>25.25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2669.18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578.5</v>
      </c>
      <c r="E61" s="8" t="s">
        <v>20</v>
      </c>
    </row>
    <row r="62" spans="1:5" x14ac:dyDescent="0.25">
      <c r="A62" s="5" t="s">
        <v>37</v>
      </c>
      <c r="B62" s="6">
        <v>17091086337</v>
      </c>
      <c r="C62" s="6" t="s">
        <v>11</v>
      </c>
      <c r="D62" s="7">
        <v>711.4</v>
      </c>
      <c r="E62" s="8" t="s">
        <v>20</v>
      </c>
    </row>
    <row r="63" spans="1:5" x14ac:dyDescent="0.25">
      <c r="A63" s="5" t="s">
        <v>99</v>
      </c>
      <c r="B63" s="6">
        <v>87120007882</v>
      </c>
      <c r="C63" s="6" t="s">
        <v>51</v>
      </c>
      <c r="D63" s="7">
        <v>3.19</v>
      </c>
      <c r="E63" s="8" t="s">
        <v>25</v>
      </c>
    </row>
    <row r="64" spans="1:5" x14ac:dyDescent="0.25">
      <c r="A64" s="5" t="s">
        <v>35</v>
      </c>
      <c r="B64" s="6">
        <v>87311810356</v>
      </c>
      <c r="C64" s="6" t="s">
        <v>36</v>
      </c>
      <c r="D64" s="7">
        <v>94.17</v>
      </c>
      <c r="E64" s="8" t="s">
        <v>30</v>
      </c>
    </row>
    <row r="65" spans="1:5" x14ac:dyDescent="0.25">
      <c r="A65" s="5" t="s">
        <v>33</v>
      </c>
      <c r="B65" s="6">
        <v>29524210204</v>
      </c>
      <c r="C65" s="6" t="s">
        <v>17</v>
      </c>
      <c r="D65" s="7">
        <v>53.45</v>
      </c>
      <c r="E65" s="8" t="s">
        <v>30</v>
      </c>
    </row>
    <row r="66" spans="1:5" x14ac:dyDescent="0.25">
      <c r="A66" s="5" t="s">
        <v>34</v>
      </c>
      <c r="B66" s="6">
        <v>81793146560</v>
      </c>
      <c r="C66" s="6" t="s">
        <v>17</v>
      </c>
      <c r="D66" s="7">
        <v>1.24</v>
      </c>
      <c r="E66" s="8" t="s">
        <v>30</v>
      </c>
    </row>
    <row r="67" spans="1:5" x14ac:dyDescent="0.25">
      <c r="A67" s="5" t="s">
        <v>33</v>
      </c>
      <c r="B67" s="6">
        <v>29524210204</v>
      </c>
      <c r="C67" s="6" t="s">
        <v>17</v>
      </c>
      <c r="D67" s="7">
        <v>234.37</v>
      </c>
      <c r="E67" s="8" t="s">
        <v>30</v>
      </c>
    </row>
    <row r="68" spans="1:5" x14ac:dyDescent="0.25">
      <c r="A68" s="5" t="s">
        <v>32</v>
      </c>
      <c r="B68" s="6">
        <v>85821130368</v>
      </c>
      <c r="C68" s="6" t="s">
        <v>17</v>
      </c>
      <c r="D68" s="7">
        <v>1.66</v>
      </c>
      <c r="E68" s="8" t="s">
        <v>19</v>
      </c>
    </row>
    <row r="69" spans="1:5" x14ac:dyDescent="0.25">
      <c r="A69" s="5" t="s">
        <v>146</v>
      </c>
      <c r="B69" s="6">
        <v>66697874792</v>
      </c>
      <c r="C69" s="6" t="s">
        <v>11</v>
      </c>
      <c r="D69" s="7">
        <v>99.53</v>
      </c>
      <c r="E69" s="8" t="s">
        <v>19</v>
      </c>
    </row>
    <row r="70" spans="1:5" x14ac:dyDescent="0.25">
      <c r="A70" s="5" t="s">
        <v>101</v>
      </c>
      <c r="B70" s="6">
        <v>59559512621</v>
      </c>
      <c r="C70" s="6" t="s">
        <v>11</v>
      </c>
      <c r="D70" s="7">
        <v>67.69</v>
      </c>
      <c r="E70" s="8" t="s">
        <v>19</v>
      </c>
    </row>
    <row r="71" spans="1:5" x14ac:dyDescent="0.25">
      <c r="A71" s="5" t="s">
        <v>102</v>
      </c>
      <c r="B71" s="6">
        <v>56556235804</v>
      </c>
      <c r="C71" s="6" t="s">
        <v>11</v>
      </c>
      <c r="D71" s="7">
        <v>420</v>
      </c>
      <c r="E71" s="8" t="s">
        <v>19</v>
      </c>
    </row>
    <row r="72" spans="1:5" x14ac:dyDescent="0.25">
      <c r="A72" s="5" t="s">
        <v>102</v>
      </c>
      <c r="B72" s="6">
        <v>56556235804</v>
      </c>
      <c r="C72" s="6" t="s">
        <v>11</v>
      </c>
      <c r="D72" s="7">
        <v>150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211.47</v>
      </c>
      <c r="E73" s="8" t="s">
        <v>20</v>
      </c>
    </row>
    <row r="74" spans="1:5" x14ac:dyDescent="0.25">
      <c r="A74" s="15" t="s">
        <v>22</v>
      </c>
      <c r="B74" s="6"/>
      <c r="C74" s="5"/>
      <c r="D74" s="7">
        <v>188.02</v>
      </c>
      <c r="E74" s="5" t="s">
        <v>39</v>
      </c>
    </row>
    <row r="75" spans="1:5" x14ac:dyDescent="0.25">
      <c r="A75" s="16"/>
      <c r="B75" s="17"/>
      <c r="C75" s="18"/>
      <c r="D75" s="19">
        <f>15.2+16.8</f>
        <v>32</v>
      </c>
      <c r="E75" s="33" t="s">
        <v>71</v>
      </c>
    </row>
    <row r="76" spans="1:5" x14ac:dyDescent="0.25">
      <c r="A76" s="16"/>
      <c r="B76" s="17"/>
      <c r="C76" s="18"/>
      <c r="D76" s="19">
        <f>327.66</f>
        <v>327.66000000000003</v>
      </c>
      <c r="E76" s="23" t="s">
        <v>38</v>
      </c>
    </row>
    <row r="77" spans="1:5" x14ac:dyDescent="0.25">
      <c r="A77" s="16"/>
      <c r="B77" s="17"/>
      <c r="C77" s="18"/>
      <c r="D77" s="19">
        <f>502.42+64.51+50.19</f>
        <v>617.12000000000012</v>
      </c>
      <c r="E77" s="16" t="s">
        <v>135</v>
      </c>
    </row>
    <row r="78" spans="1:5" x14ac:dyDescent="0.25">
      <c r="A78" s="16"/>
      <c r="B78" s="17"/>
      <c r="C78" s="18"/>
      <c r="D78" s="19">
        <f>12611.49+2558.47+10006.97+1049.15+227338.18</f>
        <v>253564.26</v>
      </c>
      <c r="E78" s="23" t="s">
        <v>40</v>
      </c>
    </row>
    <row r="79" spans="1:5" x14ac:dyDescent="0.25">
      <c r="A79" s="16"/>
      <c r="B79" s="17"/>
      <c r="C79" s="18"/>
      <c r="D79" s="19">
        <f>2080.91+77.32+1651.15+173.11+36100.94</f>
        <v>40083.43</v>
      </c>
      <c r="E79" s="23" t="s">
        <v>41</v>
      </c>
    </row>
    <row r="80" spans="1:5" x14ac:dyDescent="0.25">
      <c r="A80" s="16"/>
      <c r="B80" s="17"/>
      <c r="C80" s="18"/>
      <c r="D80" s="19">
        <f>516.03+220.72+1627.43</f>
        <v>2364.1800000000003</v>
      </c>
      <c r="E80" s="23" t="s">
        <v>42</v>
      </c>
    </row>
    <row r="81" spans="1:5" x14ac:dyDescent="0.25">
      <c r="A81" s="16"/>
      <c r="B81" s="17"/>
      <c r="C81" s="18"/>
      <c r="D81" s="19">
        <f>540+150+270+90+26.48+41.48+480</f>
        <v>1597.96</v>
      </c>
      <c r="E81" s="23" t="s">
        <v>87</v>
      </c>
    </row>
    <row r="82" spans="1:5" x14ac:dyDescent="0.25">
      <c r="A82" s="16"/>
      <c r="B82" s="17"/>
      <c r="C82" s="18"/>
      <c r="D82" s="19">
        <f>166.88+39.82+595.96+39.82+435.21+4020.51</f>
        <v>5298.2000000000007</v>
      </c>
      <c r="E82" s="23" t="s">
        <v>43</v>
      </c>
    </row>
    <row r="83" spans="1:5" x14ac:dyDescent="0.25">
      <c r="A83" s="16"/>
      <c r="B83" s="17"/>
      <c r="C83" s="18"/>
      <c r="D83" s="19">
        <f>67.5+123.5</f>
        <v>191</v>
      </c>
      <c r="E83" s="23" t="s">
        <v>115</v>
      </c>
    </row>
    <row r="84" spans="1:5" x14ac:dyDescent="0.25">
      <c r="A84" s="39" t="s">
        <v>142</v>
      </c>
      <c r="B84" s="39"/>
      <c r="C84" s="13"/>
      <c r="D84" s="12">
        <f>SUM(D10:D83)</f>
        <v>344789.08</v>
      </c>
      <c r="E84" s="14"/>
    </row>
    <row r="85" spans="1:5" x14ac:dyDescent="0.25">
      <c r="D85" s="3"/>
    </row>
    <row r="86" spans="1:5" x14ac:dyDescent="0.25">
      <c r="D86" s="38" t="s">
        <v>21</v>
      </c>
      <c r="E86" s="38"/>
    </row>
    <row r="87" spans="1:5" x14ac:dyDescent="0.25">
      <c r="D87" s="3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s="4" customFormat="1" x14ac:dyDescent="0.25">
      <c r="A99" s="23"/>
      <c r="B99" s="32"/>
      <c r="C99" s="23"/>
      <c r="D99" s="3"/>
      <c r="F99" s="23"/>
      <c r="G99" s="23"/>
    </row>
    <row r="100" spans="1:7" s="4" customFormat="1" x14ac:dyDescent="0.25">
      <c r="A100" s="23"/>
      <c r="B100" s="32"/>
      <c r="C100" s="23"/>
      <c r="D100" s="3"/>
      <c r="F100" s="23"/>
      <c r="G100" s="23"/>
    </row>
    <row r="101" spans="1:7" s="4" customFormat="1" x14ac:dyDescent="0.25">
      <c r="A101" s="23"/>
      <c r="B101" s="32"/>
      <c r="C101" s="23"/>
      <c r="D101" s="3"/>
      <c r="F101" s="23"/>
      <c r="G101" s="23"/>
    </row>
    <row r="102" spans="1:7" s="4" customFormat="1" x14ac:dyDescent="0.25">
      <c r="A102" s="23"/>
      <c r="B102" s="32"/>
      <c r="C102" s="23"/>
      <c r="D102" s="3"/>
      <c r="F102" s="23"/>
      <c r="G102" s="23"/>
    </row>
    <row r="103" spans="1:7" s="4" customFormat="1" x14ac:dyDescent="0.25">
      <c r="A103" s="23"/>
      <c r="B103" s="32"/>
      <c r="C103" s="23"/>
      <c r="D103" s="3"/>
      <c r="F103" s="23"/>
      <c r="G103" s="23"/>
    </row>
    <row r="104" spans="1:7" x14ac:dyDescent="0.25">
      <c r="D104" s="3"/>
    </row>
  </sheetData>
  <mergeCells count="4">
    <mergeCell ref="B6:D6"/>
    <mergeCell ref="B7:D7"/>
    <mergeCell ref="A84:B84"/>
    <mergeCell ref="D86:E8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13" zoomScale="170" zoomScaleNormal="170" workbookViewId="0">
      <selection activeCell="A77" sqref="A77:XFD77"/>
    </sheetView>
  </sheetViews>
  <sheetFormatPr defaultRowHeight="15" x14ac:dyDescent="0.25"/>
  <cols>
    <col min="1" max="1" width="38.5703125" style="23" customWidth="1"/>
    <col min="2" max="2" width="14" style="31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8" t="s">
        <v>3</v>
      </c>
      <c r="C6" s="38"/>
      <c r="D6" s="38"/>
    </row>
    <row r="7" spans="1:7" x14ac:dyDescent="0.25">
      <c r="B7" s="38" t="s">
        <v>122</v>
      </c>
      <c r="C7" s="38"/>
      <c r="D7" s="38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1880.94</v>
      </c>
      <c r="E10" s="8" t="s">
        <v>23</v>
      </c>
      <c r="G10" s="21"/>
    </row>
    <row r="11" spans="1:7" x14ac:dyDescent="0.25">
      <c r="A11" s="5" t="s">
        <v>75</v>
      </c>
      <c r="B11" s="22" t="s">
        <v>76</v>
      </c>
      <c r="C11" s="6" t="s">
        <v>77</v>
      </c>
      <c r="D11" s="7">
        <v>1358.38</v>
      </c>
      <c r="E11" s="8" t="s">
        <v>24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130.59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1107.75</v>
      </c>
      <c r="E13" s="8" t="s">
        <v>125</v>
      </c>
    </row>
    <row r="14" spans="1:7" x14ac:dyDescent="0.25">
      <c r="A14" s="5" t="s">
        <v>75</v>
      </c>
      <c r="B14" s="22" t="s">
        <v>76</v>
      </c>
      <c r="C14" s="6" t="s">
        <v>77</v>
      </c>
      <c r="D14" s="7">
        <v>277.04000000000002</v>
      </c>
      <c r="E14" s="8" t="s">
        <v>24</v>
      </c>
    </row>
    <row r="15" spans="1:7" x14ac:dyDescent="0.25">
      <c r="A15" s="5" t="s">
        <v>75</v>
      </c>
      <c r="B15" s="22" t="s">
        <v>76</v>
      </c>
      <c r="C15" s="6" t="s">
        <v>77</v>
      </c>
      <c r="D15" s="7">
        <v>402.36</v>
      </c>
      <c r="E15" s="8" t="s">
        <v>24</v>
      </c>
    </row>
    <row r="16" spans="1:7" x14ac:dyDescent="0.25">
      <c r="A16" s="5" t="s">
        <v>75</v>
      </c>
      <c r="B16" s="22" t="s">
        <v>76</v>
      </c>
      <c r="C16" s="6" t="s">
        <v>77</v>
      </c>
      <c r="D16" s="7">
        <v>429.9</v>
      </c>
      <c r="E16" s="8" t="s">
        <v>126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36.770000000000003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37.86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27.91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154.63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213.25</v>
      </c>
      <c r="E21" s="8" t="s">
        <v>25</v>
      </c>
    </row>
    <row r="22" spans="1:5" x14ac:dyDescent="0.25">
      <c r="A22" s="5" t="s">
        <v>15</v>
      </c>
      <c r="B22" s="6">
        <v>63949120108</v>
      </c>
      <c r="C22" s="6" t="s">
        <v>10</v>
      </c>
      <c r="D22" s="7">
        <v>1789.16</v>
      </c>
      <c r="E22" s="8" t="s">
        <v>20</v>
      </c>
    </row>
    <row r="23" spans="1:5" x14ac:dyDescent="0.25">
      <c r="A23" s="5" t="s">
        <v>12</v>
      </c>
      <c r="B23" s="6">
        <v>44138062462</v>
      </c>
      <c r="C23" s="6" t="s">
        <v>18</v>
      </c>
      <c r="D23" s="7">
        <v>9532.23</v>
      </c>
      <c r="E23" s="8" t="s">
        <v>20</v>
      </c>
    </row>
    <row r="24" spans="1:5" x14ac:dyDescent="0.25">
      <c r="A24" s="5" t="s">
        <v>137</v>
      </c>
      <c r="B24" s="6">
        <v>89141994652</v>
      </c>
      <c r="C24" s="6" t="s">
        <v>17</v>
      </c>
      <c r="D24" s="7">
        <v>192.26</v>
      </c>
      <c r="E24" s="8" t="s">
        <v>136</v>
      </c>
    </row>
    <row r="25" spans="1:5" x14ac:dyDescent="0.25">
      <c r="A25" s="5" t="s">
        <v>139</v>
      </c>
      <c r="B25" s="6">
        <v>67479438642</v>
      </c>
      <c r="C25" s="6" t="s">
        <v>140</v>
      </c>
      <c r="D25" s="7">
        <v>176.42</v>
      </c>
      <c r="E25" s="8" t="s">
        <v>138</v>
      </c>
    </row>
    <row r="26" spans="1:5" x14ac:dyDescent="0.25">
      <c r="A26" s="5" t="s">
        <v>61</v>
      </c>
      <c r="B26" s="6">
        <v>83598114879</v>
      </c>
      <c r="C26" s="6" t="s">
        <v>10</v>
      </c>
      <c r="D26" s="7">
        <v>232.35</v>
      </c>
      <c r="E26" s="8" t="s">
        <v>138</v>
      </c>
    </row>
    <row r="27" spans="1:5" x14ac:dyDescent="0.25">
      <c r="A27" s="5" t="s">
        <v>118</v>
      </c>
      <c r="B27" s="22" t="s">
        <v>117</v>
      </c>
      <c r="C27" s="6" t="s">
        <v>11</v>
      </c>
      <c r="D27" s="7">
        <v>3</v>
      </c>
      <c r="E27" s="8" t="s">
        <v>28</v>
      </c>
    </row>
    <row r="28" spans="1:5" x14ac:dyDescent="0.25">
      <c r="A28" s="5" t="s">
        <v>124</v>
      </c>
      <c r="B28" s="6">
        <v>64742990556</v>
      </c>
      <c r="C28" s="6" t="s">
        <v>11</v>
      </c>
      <c r="D28" s="7">
        <v>69.2</v>
      </c>
      <c r="E28" s="8" t="s">
        <v>24</v>
      </c>
    </row>
    <row r="29" spans="1:5" x14ac:dyDescent="0.25">
      <c r="A29" s="5" t="s">
        <v>80</v>
      </c>
      <c r="B29" s="6">
        <v>73660371074</v>
      </c>
      <c r="C29" s="6" t="s">
        <v>81</v>
      </c>
      <c r="D29" s="7">
        <v>5.13</v>
      </c>
      <c r="E29" s="8" t="s">
        <v>24</v>
      </c>
    </row>
    <row r="30" spans="1:5" x14ac:dyDescent="0.25">
      <c r="A30" s="5" t="s">
        <v>80</v>
      </c>
      <c r="B30" s="6">
        <v>73660371074</v>
      </c>
      <c r="C30" s="6" t="s">
        <v>81</v>
      </c>
      <c r="D30" s="7">
        <v>73.92</v>
      </c>
      <c r="E30" s="8" t="s">
        <v>24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24.06</v>
      </c>
      <c r="E31" s="8" t="s">
        <v>25</v>
      </c>
    </row>
    <row r="32" spans="1:5" x14ac:dyDescent="0.25">
      <c r="A32" s="5" t="s">
        <v>26</v>
      </c>
      <c r="B32" s="6">
        <v>89406825003</v>
      </c>
      <c r="C32" s="6" t="s">
        <v>11</v>
      </c>
      <c r="D32" s="7">
        <v>11.53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5.58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4.76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301.61</v>
      </c>
      <c r="E35" s="8" t="s">
        <v>25</v>
      </c>
    </row>
    <row r="36" spans="1:5" x14ac:dyDescent="0.25">
      <c r="A36" s="5" t="s">
        <v>29</v>
      </c>
      <c r="B36" s="6">
        <v>52869401719</v>
      </c>
      <c r="C36" s="6" t="s">
        <v>11</v>
      </c>
      <c r="D36" s="7">
        <v>321.02999999999997</v>
      </c>
      <c r="E36" s="8" t="s">
        <v>25</v>
      </c>
    </row>
    <row r="37" spans="1:5" x14ac:dyDescent="0.25">
      <c r="A37" s="5" t="s">
        <v>29</v>
      </c>
      <c r="B37" s="6">
        <v>52869401719</v>
      </c>
      <c r="C37" s="6" t="s">
        <v>11</v>
      </c>
      <c r="D37" s="7">
        <v>18.75</v>
      </c>
      <c r="E37" s="8" t="s">
        <v>25</v>
      </c>
    </row>
    <row r="38" spans="1:5" x14ac:dyDescent="0.25">
      <c r="A38" s="5" t="s">
        <v>66</v>
      </c>
      <c r="B38" s="22" t="s">
        <v>67</v>
      </c>
      <c r="C38" s="6" t="s">
        <v>36</v>
      </c>
      <c r="D38" s="7">
        <v>30</v>
      </c>
      <c r="E38" s="8" t="s">
        <v>19</v>
      </c>
    </row>
    <row r="39" spans="1:5" x14ac:dyDescent="0.25">
      <c r="A39" s="5" t="s">
        <v>72</v>
      </c>
      <c r="B39" s="22" t="s">
        <v>73</v>
      </c>
      <c r="C39" s="6" t="s">
        <v>11</v>
      </c>
      <c r="D39" s="7">
        <v>288.75</v>
      </c>
      <c r="E39" s="8" t="s">
        <v>19</v>
      </c>
    </row>
    <row r="40" spans="1:5" x14ac:dyDescent="0.25">
      <c r="A40" s="5" t="s">
        <v>74</v>
      </c>
      <c r="B40" s="6">
        <v>55610250666</v>
      </c>
      <c r="C40" s="6" t="s">
        <v>11</v>
      </c>
      <c r="D40" s="7">
        <v>1056.46</v>
      </c>
      <c r="E40" s="8" t="s">
        <v>24</v>
      </c>
    </row>
    <row r="41" spans="1:5" x14ac:dyDescent="0.25">
      <c r="A41" s="5" t="s">
        <v>16</v>
      </c>
      <c r="B41" s="22" t="s">
        <v>48</v>
      </c>
      <c r="C41" s="6" t="s">
        <v>11</v>
      </c>
      <c r="D41" s="7">
        <v>1570.8</v>
      </c>
      <c r="E41" s="8" t="s">
        <v>28</v>
      </c>
    </row>
    <row r="42" spans="1:5" x14ac:dyDescent="0.25">
      <c r="A42" s="5" t="s">
        <v>16</v>
      </c>
      <c r="B42" s="22" t="s">
        <v>48</v>
      </c>
      <c r="C42" s="6" t="s">
        <v>11</v>
      </c>
      <c r="D42" s="7">
        <v>50</v>
      </c>
      <c r="E42" s="8" t="s">
        <v>28</v>
      </c>
    </row>
    <row r="43" spans="1:5" x14ac:dyDescent="0.25">
      <c r="A43" s="5" t="s">
        <v>133</v>
      </c>
      <c r="B43" s="22" t="s">
        <v>134</v>
      </c>
      <c r="C43" s="6" t="s">
        <v>17</v>
      </c>
      <c r="D43" s="7">
        <v>25</v>
      </c>
      <c r="E43" s="8" t="s">
        <v>104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90.48</v>
      </c>
      <c r="E44" s="8" t="s">
        <v>24</v>
      </c>
    </row>
    <row r="45" spans="1:5" x14ac:dyDescent="0.25">
      <c r="A45" s="5" t="s">
        <v>129</v>
      </c>
      <c r="B45" s="22" t="s">
        <v>130</v>
      </c>
      <c r="C45" s="6" t="s">
        <v>11</v>
      </c>
      <c r="D45" s="7">
        <v>113.4</v>
      </c>
      <c r="E45" s="8" t="s">
        <v>24</v>
      </c>
    </row>
    <row r="46" spans="1:5" x14ac:dyDescent="0.25">
      <c r="A46" s="5" t="s">
        <v>131</v>
      </c>
      <c r="B46" s="22" t="s">
        <v>132</v>
      </c>
      <c r="C46" s="6" t="s">
        <v>17</v>
      </c>
      <c r="D46" s="7">
        <v>113.3</v>
      </c>
      <c r="E46" s="8" t="s">
        <v>24</v>
      </c>
    </row>
    <row r="47" spans="1:5" x14ac:dyDescent="0.25">
      <c r="A47" s="5" t="s">
        <v>88</v>
      </c>
      <c r="B47" s="6">
        <v>95496741798</v>
      </c>
      <c r="C47" s="6" t="s">
        <v>11</v>
      </c>
      <c r="D47" s="7">
        <v>99.5</v>
      </c>
      <c r="E47" s="8" t="s">
        <v>24</v>
      </c>
    </row>
    <row r="48" spans="1:5" x14ac:dyDescent="0.25">
      <c r="A48" s="5" t="s">
        <v>89</v>
      </c>
      <c r="B48" s="6">
        <v>11469787133</v>
      </c>
      <c r="C48" s="6" t="s">
        <v>17</v>
      </c>
      <c r="D48" s="7">
        <v>276.25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654.04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277.45</v>
      </c>
      <c r="E50" s="8" t="s">
        <v>20</v>
      </c>
    </row>
    <row r="51" spans="1:5" x14ac:dyDescent="0.25">
      <c r="A51" s="5" t="s">
        <v>13</v>
      </c>
      <c r="B51" s="6">
        <v>90373162012</v>
      </c>
      <c r="C51" s="6" t="s">
        <v>11</v>
      </c>
      <c r="D51" s="7">
        <v>99.05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178.07</v>
      </c>
      <c r="E52" s="8" t="s">
        <v>20</v>
      </c>
    </row>
    <row r="53" spans="1:5" x14ac:dyDescent="0.25">
      <c r="A53" s="5" t="s">
        <v>12</v>
      </c>
      <c r="B53" s="6">
        <v>44138062462</v>
      </c>
      <c r="C53" s="6" t="s">
        <v>18</v>
      </c>
      <c r="D53" s="7">
        <v>272.39999999999998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233.46</v>
      </c>
      <c r="E54" s="8" t="s">
        <v>20</v>
      </c>
    </row>
    <row r="55" spans="1:5" x14ac:dyDescent="0.25">
      <c r="A55" s="5" t="s">
        <v>50</v>
      </c>
      <c r="B55" s="6">
        <v>2359254184</v>
      </c>
      <c r="C55" s="6" t="s">
        <v>51</v>
      </c>
      <c r="D55" s="7">
        <v>622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403.75</v>
      </c>
      <c r="E56" s="8" t="s">
        <v>20</v>
      </c>
    </row>
    <row r="57" spans="1:5" x14ac:dyDescent="0.25">
      <c r="A57" s="5" t="s">
        <v>57</v>
      </c>
      <c r="B57" s="6">
        <v>64546066176</v>
      </c>
      <c r="C57" s="6" t="s">
        <v>17</v>
      </c>
      <c r="D57" s="7">
        <v>248.85</v>
      </c>
      <c r="E57" s="8" t="s">
        <v>114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344.01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f>2657.22+1752.66</f>
        <v>4409.88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214.12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11960.16</v>
      </c>
      <c r="E61" s="8" t="s">
        <v>20</v>
      </c>
    </row>
    <row r="62" spans="1:5" x14ac:dyDescent="0.25">
      <c r="A62" s="5" t="s">
        <v>119</v>
      </c>
      <c r="B62" s="6">
        <v>18928523252</v>
      </c>
      <c r="C62" s="6" t="s">
        <v>120</v>
      </c>
      <c r="D62" s="7">
        <v>410.4</v>
      </c>
      <c r="E62" s="8" t="s">
        <v>20</v>
      </c>
    </row>
    <row r="63" spans="1:5" x14ac:dyDescent="0.25">
      <c r="A63" s="5" t="s">
        <v>37</v>
      </c>
      <c r="B63" s="6">
        <v>17091086337</v>
      </c>
      <c r="C63" s="6" t="s">
        <v>11</v>
      </c>
      <c r="D63" s="7">
        <v>915.62</v>
      </c>
      <c r="E63" s="8" t="s">
        <v>20</v>
      </c>
    </row>
    <row r="64" spans="1:5" x14ac:dyDescent="0.25">
      <c r="A64" s="5" t="s">
        <v>99</v>
      </c>
      <c r="B64" s="6">
        <v>87120007882</v>
      </c>
      <c r="C64" s="6" t="s">
        <v>51</v>
      </c>
      <c r="D64" s="7">
        <v>3.19</v>
      </c>
      <c r="E64" s="8" t="s">
        <v>25</v>
      </c>
    </row>
    <row r="65" spans="1:5" x14ac:dyDescent="0.25">
      <c r="A65" s="5" t="s">
        <v>116</v>
      </c>
      <c r="B65" s="6">
        <v>28921383001</v>
      </c>
      <c r="C65" s="6" t="s">
        <v>17</v>
      </c>
      <c r="D65" s="7">
        <v>315.35000000000002</v>
      </c>
      <c r="E65" s="8" t="s">
        <v>25</v>
      </c>
    </row>
    <row r="66" spans="1:5" x14ac:dyDescent="0.25">
      <c r="A66" s="5" t="s">
        <v>116</v>
      </c>
      <c r="B66" s="6">
        <v>28921383001</v>
      </c>
      <c r="C66" s="6" t="s">
        <v>17</v>
      </c>
      <c r="D66" s="7">
        <v>315.35000000000002</v>
      </c>
      <c r="E66" s="8" t="s">
        <v>25</v>
      </c>
    </row>
    <row r="67" spans="1:5" x14ac:dyDescent="0.25">
      <c r="A67" s="5" t="s">
        <v>35</v>
      </c>
      <c r="B67" s="6">
        <v>87311810356</v>
      </c>
      <c r="C67" s="6" t="s">
        <v>36</v>
      </c>
      <c r="D67" s="7">
        <v>45.97</v>
      </c>
      <c r="E67" s="8" t="s">
        <v>30</v>
      </c>
    </row>
    <row r="68" spans="1:5" x14ac:dyDescent="0.25">
      <c r="A68" s="5" t="s">
        <v>33</v>
      </c>
      <c r="B68" s="6">
        <v>29524210204</v>
      </c>
      <c r="C68" s="6" t="s">
        <v>17</v>
      </c>
      <c r="D68" s="7">
        <v>53.45</v>
      </c>
      <c r="E68" s="8" t="s">
        <v>30</v>
      </c>
    </row>
    <row r="69" spans="1:5" x14ac:dyDescent="0.25">
      <c r="A69" s="5" t="s">
        <v>34</v>
      </c>
      <c r="B69" s="6">
        <v>81793146560</v>
      </c>
      <c r="C69" s="6" t="s">
        <v>17</v>
      </c>
      <c r="D69" s="7">
        <v>1.24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232.89</v>
      </c>
      <c r="E70" s="8" t="s">
        <v>30</v>
      </c>
    </row>
    <row r="71" spans="1:5" x14ac:dyDescent="0.25">
      <c r="A71" s="5" t="s">
        <v>32</v>
      </c>
      <c r="B71" s="6">
        <v>85821130368</v>
      </c>
      <c r="C71" s="6" t="s">
        <v>17</v>
      </c>
      <c r="D71" s="7">
        <v>1.66</v>
      </c>
      <c r="E71" s="8" t="s">
        <v>19</v>
      </c>
    </row>
    <row r="72" spans="1:5" x14ac:dyDescent="0.25">
      <c r="A72" s="5" t="s">
        <v>62</v>
      </c>
      <c r="B72" s="6">
        <v>56575768790</v>
      </c>
      <c r="C72" s="6" t="s">
        <v>17</v>
      </c>
      <c r="D72" s="7">
        <v>124.45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264.64</v>
      </c>
      <c r="E73" s="8" t="s">
        <v>20</v>
      </c>
    </row>
    <row r="74" spans="1:5" x14ac:dyDescent="0.25">
      <c r="A74" s="5" t="s">
        <v>61</v>
      </c>
      <c r="B74" s="6">
        <v>83598114879</v>
      </c>
      <c r="C74" s="6" t="s">
        <v>10</v>
      </c>
      <c r="D74" s="7">
        <v>2275.6</v>
      </c>
      <c r="E74" s="8" t="s">
        <v>20</v>
      </c>
    </row>
    <row r="75" spans="1:5" x14ac:dyDescent="0.25">
      <c r="A75" s="5" t="s">
        <v>128</v>
      </c>
      <c r="B75" s="6">
        <v>23071028130</v>
      </c>
      <c r="C75" s="6" t="s">
        <v>17</v>
      </c>
      <c r="D75" s="7">
        <v>62.5</v>
      </c>
      <c r="E75" s="5" t="s">
        <v>127</v>
      </c>
    </row>
    <row r="76" spans="1:5" x14ac:dyDescent="0.25">
      <c r="A76" s="15" t="s">
        <v>22</v>
      </c>
      <c r="B76" s="6"/>
      <c r="C76" s="5"/>
      <c r="D76" s="7">
        <v>223.32</v>
      </c>
      <c r="E76" s="5" t="s">
        <v>39</v>
      </c>
    </row>
    <row r="77" spans="1:5" x14ac:dyDescent="0.25">
      <c r="A77" s="16"/>
      <c r="B77" s="17"/>
      <c r="C77" s="18"/>
      <c r="D77" s="19">
        <v>26.4</v>
      </c>
      <c r="E77" s="33" t="s">
        <v>71</v>
      </c>
    </row>
    <row r="78" spans="1:5" x14ac:dyDescent="0.25">
      <c r="A78" s="16"/>
      <c r="B78" s="17"/>
      <c r="C78" s="18"/>
      <c r="D78" s="19"/>
      <c r="E78" s="23" t="s">
        <v>38</v>
      </c>
    </row>
    <row r="79" spans="1:5" x14ac:dyDescent="0.25">
      <c r="A79" s="16"/>
      <c r="B79" s="17"/>
      <c r="C79" s="18"/>
      <c r="D79" s="19">
        <f>129.02+193.53</f>
        <v>322.55</v>
      </c>
      <c r="E79" s="16" t="s">
        <v>135</v>
      </c>
    </row>
    <row r="80" spans="1:5" x14ac:dyDescent="0.25">
      <c r="A80" s="16"/>
      <c r="B80" s="17"/>
      <c r="C80" s="18"/>
      <c r="D80" s="19">
        <f>14289.74+2566.59+10066.71+1058.36+232751.79</f>
        <v>260733.19</v>
      </c>
      <c r="E80" s="23" t="s">
        <v>40</v>
      </c>
    </row>
    <row r="81" spans="1:5" x14ac:dyDescent="0.25">
      <c r="A81" s="16"/>
      <c r="B81" s="17"/>
      <c r="C81" s="18"/>
      <c r="D81" s="19">
        <f>2357.8+81+1661.01+174.63+36956.37</f>
        <v>41230.810000000005</v>
      </c>
      <c r="E81" s="23" t="s">
        <v>41</v>
      </c>
    </row>
    <row r="82" spans="1:5" x14ac:dyDescent="0.25">
      <c r="A82" s="16"/>
      <c r="B82" s="17"/>
      <c r="C82" s="18"/>
      <c r="D82" s="19">
        <f>700+100+1200+100+11200+922.27</f>
        <v>14222.27</v>
      </c>
      <c r="E82" s="23" t="s">
        <v>42</v>
      </c>
    </row>
    <row r="83" spans="1:5" x14ac:dyDescent="0.25">
      <c r="A83" s="16"/>
      <c r="B83" s="17"/>
      <c r="C83" s="18"/>
      <c r="D83" s="19">
        <f>116.47</f>
        <v>116.47</v>
      </c>
      <c r="E83" s="23" t="s">
        <v>87</v>
      </c>
    </row>
    <row r="84" spans="1:5" x14ac:dyDescent="0.25">
      <c r="A84" s="16"/>
      <c r="B84" s="17"/>
      <c r="C84" s="18"/>
      <c r="D84" s="19">
        <f>168.76+39.82+595.96+39.82+4133.21+499.03</f>
        <v>5476.5999999999995</v>
      </c>
      <c r="E84" s="23" t="s">
        <v>43</v>
      </c>
    </row>
    <row r="85" spans="1:5" x14ac:dyDescent="0.25">
      <c r="A85" s="16"/>
      <c r="B85" s="17"/>
      <c r="C85" s="18"/>
      <c r="D85" s="19">
        <f>34+74.5+110.5+50+5</f>
        <v>274</v>
      </c>
      <c r="E85" s="23" t="s">
        <v>115</v>
      </c>
    </row>
    <row r="86" spans="1:5" x14ac:dyDescent="0.25">
      <c r="A86" s="39" t="s">
        <v>123</v>
      </c>
      <c r="B86" s="39"/>
      <c r="C86" s="13"/>
      <c r="D86" s="12">
        <f>SUM(D10:D85)</f>
        <v>370097.47</v>
      </c>
      <c r="E86" s="14"/>
    </row>
    <row r="87" spans="1:5" x14ac:dyDescent="0.25">
      <c r="D87" s="3"/>
    </row>
    <row r="88" spans="1:5" x14ac:dyDescent="0.25">
      <c r="D88" s="38" t="s">
        <v>21</v>
      </c>
      <c r="E88" s="38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s="4" customFormat="1" x14ac:dyDescent="0.25">
      <c r="A102" s="23"/>
      <c r="B102" s="31"/>
      <c r="C102" s="23"/>
      <c r="D102" s="3"/>
      <c r="F102" s="23"/>
      <c r="G102" s="23"/>
    </row>
    <row r="103" spans="1:7" s="4" customFormat="1" x14ac:dyDescent="0.25">
      <c r="A103" s="23"/>
      <c r="B103" s="31"/>
      <c r="C103" s="23"/>
      <c r="D103" s="3"/>
      <c r="F103" s="23"/>
      <c r="G103" s="23"/>
    </row>
    <row r="104" spans="1:7" s="4" customFormat="1" x14ac:dyDescent="0.25">
      <c r="A104" s="23"/>
      <c r="B104" s="31"/>
      <c r="C104" s="23"/>
      <c r="D104" s="3"/>
      <c r="F104" s="23"/>
      <c r="G104" s="23"/>
    </row>
    <row r="105" spans="1:7" s="4" customFormat="1" x14ac:dyDescent="0.25">
      <c r="A105" s="23"/>
      <c r="B105" s="31"/>
      <c r="C105" s="23"/>
      <c r="D105" s="3"/>
      <c r="F105" s="23"/>
      <c r="G105" s="23"/>
    </row>
    <row r="106" spans="1:7" s="4" customFormat="1" x14ac:dyDescent="0.25">
      <c r="A106" s="23"/>
      <c r="B106" s="31"/>
      <c r="C106" s="23"/>
      <c r="D106" s="3"/>
      <c r="F106" s="23"/>
      <c r="G106" s="23"/>
    </row>
  </sheetData>
  <mergeCells count="4">
    <mergeCell ref="B6:D6"/>
    <mergeCell ref="B7:D7"/>
    <mergeCell ref="A86:B86"/>
    <mergeCell ref="D88:E8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28" zoomScale="170" zoomScaleNormal="170" workbookViewId="0">
      <selection activeCell="E44" sqref="E44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8" t="s">
        <v>3</v>
      </c>
      <c r="C6" s="38"/>
      <c r="D6" s="38"/>
    </row>
    <row r="7" spans="1:7" x14ac:dyDescent="0.25">
      <c r="B7" s="38" t="s">
        <v>112</v>
      </c>
      <c r="C7" s="38"/>
      <c r="D7" s="38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39" t="s">
        <v>113</v>
      </c>
      <c r="B71" s="39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8" t="s">
        <v>21</v>
      </c>
      <c r="E73" s="38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79" zoomScale="170" zoomScaleNormal="170" workbookViewId="0">
      <selection activeCell="A87" sqref="A87:XFD87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8" t="s">
        <v>3</v>
      </c>
      <c r="C6" s="38"/>
      <c r="D6" s="38"/>
    </row>
    <row r="7" spans="1:7" x14ac:dyDescent="0.25">
      <c r="B7" s="38" t="s">
        <v>69</v>
      </c>
      <c r="C7" s="38"/>
      <c r="D7" s="38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39" t="s">
        <v>70</v>
      </c>
      <c r="B102" s="39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8" t="s">
        <v>21</v>
      </c>
      <c r="E104" s="38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170" zoomScaleNormal="170" workbookViewId="0">
      <selection activeCell="A47" sqref="A47:XFD47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8" t="s">
        <v>3</v>
      </c>
      <c r="C6" s="38"/>
      <c r="D6" s="38"/>
    </row>
    <row r="7" spans="1:7" x14ac:dyDescent="0.25">
      <c r="B7" s="38" t="s">
        <v>63</v>
      </c>
      <c r="C7" s="38"/>
      <c r="D7" s="38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39" t="s">
        <v>64</v>
      </c>
      <c r="B64" s="39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8" t="s">
        <v>21</v>
      </c>
      <c r="E66" s="38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08 2025</vt:lpstr>
      <vt:lpstr>07 2025</vt:lpstr>
      <vt:lpstr>06 2025</vt:lpstr>
      <vt:lpstr>05 2025</vt:lpstr>
      <vt:lpstr>04 2025</vt:lpstr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2025-09-17T12:38:24Z</cp:lastPrinted>
  <dcterms:created xsi:type="dcterms:W3CDTF">2024-02-19T10:46:54Z</dcterms:created>
  <dcterms:modified xsi:type="dcterms:W3CDTF">2025-09-17T12:42:00Z</dcterms:modified>
</cp:coreProperties>
</file>