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09 2024" sheetId="11" r:id="rId1"/>
    <sheet name="08 2024" sheetId="9" r:id="rId2"/>
    <sheet name="07 2024" sheetId="10" r:id="rId3"/>
    <sheet name="06 2024" sheetId="8" r:id="rId4"/>
    <sheet name="05 2024" sheetId="7" r:id="rId5"/>
    <sheet name="04 2024" sheetId="6" r:id="rId6"/>
    <sheet name="03 2024" sheetId="5" r:id="rId7"/>
    <sheet name="02 2024" sheetId="4" r:id="rId8"/>
    <sheet name="01 2024" sheetId="1" r:id="rId9"/>
  </sheets>
  <calcPr calcId="145621"/>
</workbook>
</file>

<file path=xl/calcChain.xml><?xml version="1.0" encoding="utf-8"?>
<calcChain xmlns="http://schemas.openxmlformats.org/spreadsheetml/2006/main">
  <c r="D73" i="11" l="1"/>
  <c r="D74" i="11"/>
  <c r="D70" i="11"/>
  <c r="D72" i="11"/>
  <c r="D71" i="11"/>
  <c r="D69" i="11" l="1"/>
  <c r="D75" i="11"/>
  <c r="D75" i="10"/>
  <c r="D74" i="10"/>
  <c r="D73" i="10"/>
  <c r="D72" i="10"/>
  <c r="D71" i="10"/>
  <c r="D70" i="10"/>
  <c r="D69" i="10"/>
  <c r="D76" i="10" s="1"/>
  <c r="D76" i="11" l="1"/>
  <c r="D28" i="9"/>
  <c r="D31" i="9"/>
  <c r="D30" i="9"/>
  <c r="D29" i="9"/>
  <c r="D32" i="9" l="1"/>
  <c r="D83" i="8"/>
  <c r="D85" i="8"/>
  <c r="D82" i="8"/>
  <c r="D81" i="8"/>
  <c r="D80" i="8" l="1"/>
  <c r="D25" i="8"/>
  <c r="D84" i="8"/>
  <c r="D86" i="8"/>
  <c r="D87" i="8" l="1"/>
  <c r="D92" i="7"/>
  <c r="D89" i="7"/>
  <c r="D88" i="7"/>
  <c r="D87" i="7" l="1"/>
  <c r="D64" i="7"/>
  <c r="D91" i="7"/>
  <c r="D93" i="7"/>
  <c r="D94" i="7" l="1"/>
  <c r="D104" i="6"/>
  <c r="D101" i="6"/>
  <c r="D100" i="6"/>
  <c r="D97" i="6" l="1"/>
  <c r="D106" i="6" s="1"/>
  <c r="D99" i="6"/>
  <c r="D103" i="6"/>
  <c r="D105" i="6"/>
  <c r="D98" i="6"/>
  <c r="D91" i="5" l="1"/>
  <c r="D93" i="5"/>
  <c r="D88" i="5"/>
  <c r="D90" i="5"/>
  <c r="D89" i="5"/>
  <c r="D92" i="5"/>
  <c r="D94" i="5"/>
  <c r="D87" i="5"/>
  <c r="D48" i="5"/>
  <c r="D95" i="5" l="1"/>
  <c r="D64" i="4" l="1"/>
  <c r="D66" i="4"/>
  <c r="D63" i="4"/>
  <c r="D62" i="4"/>
  <c r="D60" i="4" l="1"/>
  <c r="D45" i="4"/>
  <c r="D52" i="4"/>
  <c r="D46" i="4"/>
  <c r="D53" i="4"/>
  <c r="D47" i="4"/>
  <c r="D68" i="4" l="1"/>
  <c r="D27" i="1" l="1"/>
  <c r="D20" i="1" l="1"/>
  <c r="D17" i="1"/>
  <c r="D33" i="1" s="1"/>
</calcChain>
</file>

<file path=xl/sharedStrings.xml><?xml version="1.0" encoding="utf-8"?>
<sst xmlns="http://schemas.openxmlformats.org/spreadsheetml/2006/main" count="1816" uniqueCount="200">
  <si>
    <t>OSNOVNA ŠKOLA BARTULA KAŠIĆA</t>
  </si>
  <si>
    <t>BRIBIRSKI PRILAZ 2</t>
  </si>
  <si>
    <t>23000 ZADAR</t>
  </si>
  <si>
    <t>INFORMACIJA O TROŠENJU SREDSTAVA</t>
  </si>
  <si>
    <t>ZA SIJEČANJ 2024. GODINE</t>
  </si>
  <si>
    <t>Naziv primatelja</t>
  </si>
  <si>
    <t>OIB primatelja</t>
  </si>
  <si>
    <t>Sjedište primatelja</t>
  </si>
  <si>
    <t>Način objave isplaćenog iznosa</t>
  </si>
  <si>
    <t>Vrsta rashoda i izdatka</t>
  </si>
  <si>
    <t>OIB: 07457010076</t>
  </si>
  <si>
    <t>OTP BANKA D.D.</t>
  </si>
  <si>
    <t>SPLIT</t>
  </si>
  <si>
    <t>ZADAR</t>
  </si>
  <si>
    <t>UKUPNO ZA SIJEČANJ 2024.</t>
  </si>
  <si>
    <t>ZADING D.O.O.</t>
  </si>
  <si>
    <t>HD INFO D.O.O.</t>
  </si>
  <si>
    <t>VINDIJA DD</t>
  </si>
  <si>
    <t>TVORNICA KRUHA ZADAR DD</t>
  </si>
  <si>
    <t>MESNICE MUSIĆ obrt</t>
  </si>
  <si>
    <t>KONZUM PLUS D.O.O.</t>
  </si>
  <si>
    <t>ZDRAVO I KVALITETNO FRUTARIJA D.O.O.</t>
  </si>
  <si>
    <t>MEDITERAN SECURITY D.O.O.</t>
  </si>
  <si>
    <t>ZAGREB</t>
  </si>
  <si>
    <t>VARAŽDIN</t>
  </si>
  <si>
    <t>ŠIBENIK</t>
  </si>
  <si>
    <t>3431 Bankarske usl i usl platnog prometa</t>
  </si>
  <si>
    <t>3238 Računalne usluge</t>
  </si>
  <si>
    <t>3221 Uredski materijal</t>
  </si>
  <si>
    <t>3222 Namirnice</t>
  </si>
  <si>
    <t>3239 Ostale usl.</t>
  </si>
  <si>
    <t>3111 bruto plaće za redovan rad (ukupni iznos bez bolovanja na teret HZZO)</t>
  </si>
  <si>
    <t>3121 ostali rashodi za zaposlene</t>
  </si>
  <si>
    <t>3212 naknade za prijevoz</t>
  </si>
  <si>
    <t>3237 intelektualne i osobne usluge (ukupni bruto iznos naknade)</t>
  </si>
  <si>
    <t>3132 doprinos za obvezno zdrav osig</t>
  </si>
  <si>
    <t>Odgovorna osoba: Katica Skukan, ravnateljica</t>
  </si>
  <si>
    <t>ĆAMIL BAŠIĆ</t>
  </si>
  <si>
    <t>3295 pristojbe i naknade</t>
  </si>
  <si>
    <t>ZA VELJAČU 2024. GODINE</t>
  </si>
  <si>
    <t>UDRUGA KLIKERAJ</t>
  </si>
  <si>
    <t xml:space="preserve">3237 Intelektualne i osobne usluge </t>
  </si>
  <si>
    <t>3223 Energija</t>
  </si>
  <si>
    <t>3225 Sitni inventar i auto gume</t>
  </si>
  <si>
    <t>3211 Službena putovanja</t>
  </si>
  <si>
    <t>3221 Uredski materijal i ost mat rashodi</t>
  </si>
  <si>
    <t>3234 Komunalne usluge</t>
  </si>
  <si>
    <t>ALBA 69 D.O.O.</t>
  </si>
  <si>
    <t>VODOVOD D.O.O.</t>
  </si>
  <si>
    <t>ČISTOĆA D.O.O.</t>
  </si>
  <si>
    <t>3239 Ostale usluge</t>
  </si>
  <si>
    <t>CIKLON D.O.O.</t>
  </si>
  <si>
    <t>UKUPNO ZA VELJAČU 2024.</t>
  </si>
  <si>
    <t>3214 Ostale naknade troškova zaposlenima</t>
  </si>
  <si>
    <t>DUBROVNIK SUN D.O.O.</t>
  </si>
  <si>
    <t>DUBROVNIK</t>
  </si>
  <si>
    <t>TOOLS4SCHOOLS D.O.O.</t>
  </si>
  <si>
    <t>HERMINA USLUGE D.O.O.</t>
  </si>
  <si>
    <t>VUKOVAR</t>
  </si>
  <si>
    <t>3213  Stručno usavršavanje zaposlenika</t>
  </si>
  <si>
    <t>3231 Usl tel pošte i prijevoza</t>
  </si>
  <si>
    <t>MEDUZA D.O.O.</t>
  </si>
  <si>
    <t>DUGA RESA</t>
  </si>
  <si>
    <t>HEP-OPSKRBA D.O.O.</t>
  </si>
  <si>
    <t>FINANCIJSKA AGENCIJA</t>
  </si>
  <si>
    <t>LAV ZAŠTITA D.O.O.</t>
  </si>
  <si>
    <t>A1 HRVATSKA D.O.O.</t>
  </si>
  <si>
    <t>HRVATSKI TELEKOM D.O.</t>
  </si>
  <si>
    <t>HP-HRVATSKA POŠTA DD</t>
  </si>
  <si>
    <t>VELIKA GORICA</t>
  </si>
  <si>
    <t>SAMIRIĆ D.O.O.</t>
  </si>
  <si>
    <t>LUXURY GREEN ADRIA J.D.O.O.</t>
  </si>
  <si>
    <t>SVETI IVAN ZELINA</t>
  </si>
  <si>
    <t>OSIJEK</t>
  </si>
  <si>
    <t>KOKA TOMCRO obrt</t>
  </si>
  <si>
    <t>VINJERAC</t>
  </si>
  <si>
    <t>EURO TEAM D.O.O.</t>
  </si>
  <si>
    <t>02330984979</t>
  </si>
  <si>
    <t>ISLAM LATINSKI</t>
  </si>
  <si>
    <t>CREATIVE SOLUTIONS D.O.O.</t>
  </si>
  <si>
    <t>TRI BARTOLA D.O.O.</t>
  </si>
  <si>
    <t>3295 Pristojbe i naknade</t>
  </si>
  <si>
    <t>3237 Intelektualne i osobne usluge (ukupni bruto iznos naknade)</t>
  </si>
  <si>
    <t>3111 Bruto plaće za redovan rad (ukupni iznos bez bolovanja na teret HZZO)</t>
  </si>
  <si>
    <t>3132 Doprinos za obvezno zdrav osig</t>
  </si>
  <si>
    <t>3121 Ostali rashodi za zaposlene</t>
  </si>
  <si>
    <t>3212 Naknade za prijevoz</t>
  </si>
  <si>
    <t>ZA OŽUJAK 2024. GODINE</t>
  </si>
  <si>
    <t>UKUPNO ZA OŽUJAK 2024.</t>
  </si>
  <si>
    <t>HRVATSKA ZAJEDNICA RAČUNOVOĐA I FINANCIJSKIH DJELATNIKA</t>
  </si>
  <si>
    <t>DRUŠTVO ENERGETIČARA ZADAR</t>
  </si>
  <si>
    <t>BLAIĆ D.O.O.</t>
  </si>
  <si>
    <t>SISTEM SERVIS d.o.o.</t>
  </si>
  <si>
    <t>98221424251</t>
  </si>
  <si>
    <t>PREMIUM PLUS d.o.o.</t>
  </si>
  <si>
    <t>47612356838</t>
  </si>
  <si>
    <t>POREDAK D.O.O.</t>
  </si>
  <si>
    <t>VRSI</t>
  </si>
  <si>
    <t>DIMNJAČAR DANKO JURLINA</t>
  </si>
  <si>
    <t>ZADAR TEHNIKA d.o.o.</t>
  </si>
  <si>
    <t>77750062239</t>
  </si>
  <si>
    <t>25272825447</t>
  </si>
  <si>
    <t>SVIJET STAKLA",VL.MIJO T</t>
  </si>
  <si>
    <t>20179846309</t>
  </si>
  <si>
    <t>Udruga tajnika i računovođa u školstvu</t>
  </si>
  <si>
    <t>08262555699</t>
  </si>
  <si>
    <t>TROGIR</t>
  </si>
  <si>
    <t>3294 Članarine</t>
  </si>
  <si>
    <t>HRVAT.UDR.RAVNAT.OŠ</t>
  </si>
  <si>
    <t>97748123085</t>
  </si>
  <si>
    <t>3299 Ostali nespomenuti rashodi</t>
  </si>
  <si>
    <t>3433 Zatezne kamate</t>
  </si>
  <si>
    <t>GRADSKA KNJIŽNICA ZADAR</t>
  </si>
  <si>
    <t>3721 Naknade građanima i kućanstvima u novcu</t>
  </si>
  <si>
    <t>SAVEZ ENERGETIČARA HRVATSKE</t>
  </si>
  <si>
    <t>DIVNA PROIZVODNJA I USLUGE d.o.o.</t>
  </si>
  <si>
    <t>67080200094</t>
  </si>
  <si>
    <t>PULA</t>
  </si>
  <si>
    <t>KINEZIOLOŠKI FAKULTET SVEUČILIŠTA U ZAGREBU</t>
  </si>
  <si>
    <t>25329931628</t>
  </si>
  <si>
    <t>MARIKOMERC D.O.O.</t>
  </si>
  <si>
    <t>POLIČNIK</t>
  </si>
  <si>
    <t>PZ POLIČANKA</t>
  </si>
  <si>
    <t>54319613171</t>
  </si>
  <si>
    <t>ZAVOD ZA JAVNO ZDRAVSTVO ZADAR</t>
  </si>
  <si>
    <t>3236 Zdravstvene i veterinarske usluge</t>
  </si>
  <si>
    <t>ZA TRAVANJ 2024. GODINE</t>
  </si>
  <si>
    <t>UKUPNO ZA TRAVANJ 2024.</t>
  </si>
  <si>
    <t>POKRET - AKTIVAN I ZDRAV UDRUGA</t>
  </si>
  <si>
    <t>LJEKARNA ZADAR</t>
  </si>
  <si>
    <t>FIBIS D.O.O.</t>
  </si>
  <si>
    <t>OPĆINA POLIČNIK</t>
  </si>
  <si>
    <t>BLINK INFO D.O.O.</t>
  </si>
  <si>
    <t>AUTO KLJUČ obrt</t>
  </si>
  <si>
    <t>ALFA ATEST INSPECT D.O.O.</t>
  </si>
  <si>
    <t>3291 Naknade članovima povjerenstva</t>
  </si>
  <si>
    <t>INKO CENTAR D.O.O.</t>
  </si>
  <si>
    <t>3227 Službena radna odjeća i obuća</t>
  </si>
  <si>
    <t>HRVATSKI SAVEZ UČENIČKIH ZADRUGA</t>
  </si>
  <si>
    <t>45052309127</t>
  </si>
  <si>
    <t>HRVATSKE VODE</t>
  </si>
  <si>
    <t>O.M. SUPORT D.O.O.</t>
  </si>
  <si>
    <t>3237 Intelektualne i osobne usluge</t>
  </si>
  <si>
    <t>ZA SVIBANJ 2024. GODINE</t>
  </si>
  <si>
    <t>UKUPNO ZA SVIBANJ 2024.</t>
  </si>
  <si>
    <t>HRVATSKO GEOGRAFSKO DRUŠTVO ZADAR</t>
  </si>
  <si>
    <t>00417320091</t>
  </si>
  <si>
    <t>ENIGMATSKI KLUB BOŽIDAR VRANICKI</t>
  </si>
  <si>
    <t>60357128753</t>
  </si>
  <si>
    <t>HEP ELEKTRA D.O.O.</t>
  </si>
  <si>
    <t>43965974818</t>
  </si>
  <si>
    <t>RIJEKA TRANS D.O.O.</t>
  </si>
  <si>
    <t>08418011938</t>
  </si>
  <si>
    <t>KUKULJANOVO</t>
  </si>
  <si>
    <t>ADRIATIC OSIGURANJE dd</t>
  </si>
  <si>
    <t>3292 Premije osiguranja</t>
  </si>
  <si>
    <t>NASADI D.O.O.</t>
  </si>
  <si>
    <t>NIVES BARIŠIĆ</t>
  </si>
  <si>
    <t>GORDANA PEŠUT</t>
  </si>
  <si>
    <t>MAJA LEVENTIĆ</t>
  </si>
  <si>
    <t>ELVIRA VUČKOVIĆ</t>
  </si>
  <si>
    <t>VALENTINA BILIĆ</t>
  </si>
  <si>
    <t>ZA LIPANJ 2024. GODINE</t>
  </si>
  <si>
    <t>UKUPNO ZA LIPANJ 2024.</t>
  </si>
  <si>
    <t>TELEGRAM vl Roberta Delivuk</t>
  </si>
  <si>
    <t>28390658542</t>
  </si>
  <si>
    <t>GLAS KONCILA</t>
  </si>
  <si>
    <t>42821159693</t>
  </si>
  <si>
    <t>CENTAR DAR</t>
  </si>
  <si>
    <t>82771735916</t>
  </si>
  <si>
    <t>TORNADO INTERIJERI d.o.o.</t>
  </si>
  <si>
    <t>70926298073</t>
  </si>
  <si>
    <t>BIBINJE</t>
  </si>
  <si>
    <t>MODEL EDUCA D.O.O.</t>
  </si>
  <si>
    <t>U.O. RIVA-DALMACIJA</t>
  </si>
  <si>
    <t>BRUSIONICA GLAVIĆ</t>
  </si>
  <si>
    <t>PEVEX D.D.</t>
  </si>
  <si>
    <t>SESVETE</t>
  </si>
  <si>
    <t>3224 Materijal i dijelovi za tek i inv održ</t>
  </si>
  <si>
    <t>BLUEMAR</t>
  </si>
  <si>
    <t>4221 Uredska oprema i namještaj</t>
  </si>
  <si>
    <t>ABM FACILITY MANAGEMENT D.O.O.</t>
  </si>
  <si>
    <t>FOTO STUDIO ATLANTIC</t>
  </si>
  <si>
    <t>20548039478</t>
  </si>
  <si>
    <t>NARODNE NOVINE D.D.</t>
  </si>
  <si>
    <t>64546066176</t>
  </si>
  <si>
    <t>3233 Usluge promidžbe i informiranja</t>
  </si>
  <si>
    <t>ZA KOLOVOZ 2024. GODINE</t>
  </si>
  <si>
    <t>UKUPNO ZA KOLOVOZ 2024.</t>
  </si>
  <si>
    <t>ZA SRPANJ 2024. GODINE</t>
  </si>
  <si>
    <t>4227 Uređaji, strojevi i oprema za ostale namjene</t>
  </si>
  <si>
    <t>JAVNI BILJEŽNIK SILVANA GRDOVIĆ</t>
  </si>
  <si>
    <t>UKUPNO ZA SRPANJ 2024.</t>
  </si>
  <si>
    <t>ZA RUJAN 2024. GODINE</t>
  </si>
  <si>
    <t>UKUPNO ZA RUJAN 2024.</t>
  </si>
  <si>
    <t>3224 Materijal i dijelovi za tek inv održ</t>
  </si>
  <si>
    <t>BLISS Obrt za turizam</t>
  </si>
  <si>
    <t>FO FOTO LOVRE</t>
  </si>
  <si>
    <t>TAPIKER D.O.O.</t>
  </si>
  <si>
    <t>27096844021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</si>
</sst>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EUR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wrapText="1" shrinkToFit="1"/>
    </xf>
    <xf numFmtId="0" fontId="0" fillId="2" borderId="1" xfId="0" applyFill="1" applyBorder="1" applyAlignment="1">
      <alignment horizontal="center" wrapText="1" shrinkToFit="1"/>
    </xf>
    <xf numFmtId="0" fontId="0" fillId="2" borderId="1" xfId="0" applyFill="1" applyBorder="1" applyAlignment="1">
      <alignment horizontal="left" wrapText="1" shrinkToFit="1"/>
    </xf>
    <xf numFmtId="164" fontId="1" fillId="2" borderId="0" xfId="0" applyNumberFormat="1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0" fillId="0" borderId="1" xfId="0" applyFill="1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0" fontId="0" fillId="0" borderId="0" xfId="0" applyAlignment="1">
      <alignment horizontal="center"/>
    </xf>
    <xf numFmtId="0" fontId="0" fillId="0" borderId="0" xfId="0" applyFill="1"/>
    <xf numFmtId="164" fontId="0" fillId="0" borderId="0" xfId="0" applyNumberFormat="1" applyFill="1"/>
    <xf numFmtId="164" fontId="0" fillId="0" borderId="2" xfId="0" applyNumberFormat="1" applyFill="1" applyBorder="1"/>
    <xf numFmtId="0" fontId="0" fillId="0" borderId="2" xfId="0" applyBorder="1" applyAlignment="1">
      <alignment horizontal="left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Font="1" applyAlignment="1" applyProtection="1">
      <alignment horizontal="center"/>
      <protection locked="0"/>
    </xf>
    <xf numFmtId="0" fontId="0" fillId="0" borderId="3" xfId="0" applyFont="1" applyBorder="1" applyAlignment="1">
      <alignment wrapText="1"/>
    </xf>
    <xf numFmtId="0" fontId="0" fillId="0" borderId="4" xfId="0" applyFill="1" applyBorder="1" applyAlignment="1">
      <alignment horizontal="left"/>
    </xf>
    <xf numFmtId="164" fontId="0" fillId="0" borderId="5" xfId="0" applyNumberFormat="1" applyBorder="1"/>
    <xf numFmtId="0" fontId="0" fillId="0" borderId="5" xfId="0" applyBorder="1" applyAlignment="1">
      <alignment horizontal="left"/>
    </xf>
    <xf numFmtId="164" fontId="0" fillId="0" borderId="1" xfId="0" applyNumberFormat="1" applyFill="1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tabSelected="1" topLeftCell="A58" zoomScale="170" zoomScaleNormal="170" workbookViewId="0">
      <selection activeCell="C79" sqref="C79"/>
    </sheetView>
  </sheetViews>
  <sheetFormatPr defaultRowHeight="15" x14ac:dyDescent="0.25"/>
  <cols>
    <col min="1" max="1" width="38.5703125" style="28" customWidth="1"/>
    <col min="2" max="2" width="14" style="41" customWidth="1"/>
    <col min="3" max="3" width="16.5703125" style="28" customWidth="1"/>
    <col min="4" max="4" width="16.7109375" style="28" customWidth="1"/>
    <col min="5" max="5" width="35.5703125" style="5" customWidth="1"/>
    <col min="6" max="6" width="9.140625" style="28"/>
    <col min="7" max="7" width="17.28515625" style="28" customWidth="1"/>
    <col min="8" max="16384" width="9.140625" style="28"/>
  </cols>
  <sheetData>
    <row r="1" spans="1:5" ht="15.75" x14ac:dyDescent="0.25">
      <c r="A1" s="3" t="s">
        <v>0</v>
      </c>
    </row>
    <row r="2" spans="1:5" ht="15.75" x14ac:dyDescent="0.25">
      <c r="A2" s="3" t="s">
        <v>1</v>
      </c>
    </row>
    <row r="3" spans="1:5" ht="15.75" x14ac:dyDescent="0.25">
      <c r="A3" s="3" t="s">
        <v>2</v>
      </c>
    </row>
    <row r="4" spans="1:5" ht="15.75" x14ac:dyDescent="0.25">
      <c r="A4" s="2" t="s">
        <v>10</v>
      </c>
    </row>
    <row r="6" spans="1:5" x14ac:dyDescent="0.25">
      <c r="B6" s="42" t="s">
        <v>3</v>
      </c>
      <c r="C6" s="42"/>
      <c r="D6" s="42"/>
    </row>
    <row r="7" spans="1:5" x14ac:dyDescent="0.25">
      <c r="B7" s="42" t="s">
        <v>193</v>
      </c>
      <c r="C7" s="42"/>
      <c r="D7" s="42"/>
    </row>
    <row r="9" spans="1:5" ht="30.75" customHeight="1" x14ac:dyDescent="0.25">
      <c r="A9" s="10" t="s">
        <v>5</v>
      </c>
      <c r="B9" s="11" t="s">
        <v>6</v>
      </c>
      <c r="C9" s="10" t="s">
        <v>7</v>
      </c>
      <c r="D9" s="10" t="s">
        <v>8</v>
      </c>
      <c r="E9" s="12" t="s">
        <v>9</v>
      </c>
    </row>
    <row r="10" spans="1:5" x14ac:dyDescent="0.25">
      <c r="A10" s="6" t="s">
        <v>48</v>
      </c>
      <c r="B10" s="7">
        <v>89406825003</v>
      </c>
      <c r="C10" s="7" t="s">
        <v>13</v>
      </c>
      <c r="D10" s="8">
        <v>14.32</v>
      </c>
      <c r="E10" s="9" t="s">
        <v>46</v>
      </c>
    </row>
    <row r="11" spans="1:5" x14ac:dyDescent="0.25">
      <c r="A11" s="6" t="s">
        <v>56</v>
      </c>
      <c r="B11" s="7">
        <v>17847110267</v>
      </c>
      <c r="C11" s="7" t="s">
        <v>23</v>
      </c>
      <c r="D11" s="8">
        <v>124.45</v>
      </c>
      <c r="E11" s="9" t="s">
        <v>27</v>
      </c>
    </row>
    <row r="12" spans="1:5" x14ac:dyDescent="0.25">
      <c r="A12" s="6" t="s">
        <v>176</v>
      </c>
      <c r="B12" s="7">
        <v>73660371074</v>
      </c>
      <c r="C12" s="7" t="s">
        <v>177</v>
      </c>
      <c r="D12" s="8">
        <v>55.33</v>
      </c>
      <c r="E12" s="9" t="s">
        <v>195</v>
      </c>
    </row>
    <row r="13" spans="1:5" x14ac:dyDescent="0.25">
      <c r="A13" s="6" t="s">
        <v>184</v>
      </c>
      <c r="B13" s="26" t="s">
        <v>185</v>
      </c>
      <c r="C13" s="7" t="s">
        <v>23</v>
      </c>
      <c r="D13" s="8">
        <v>980</v>
      </c>
      <c r="E13" s="9" t="s">
        <v>186</v>
      </c>
    </row>
    <row r="14" spans="1:5" x14ac:dyDescent="0.25">
      <c r="A14" s="6" t="s">
        <v>49</v>
      </c>
      <c r="B14" s="7">
        <v>84923155727</v>
      </c>
      <c r="C14" s="7" t="s">
        <v>13</v>
      </c>
      <c r="D14" s="8">
        <v>32.43</v>
      </c>
      <c r="E14" s="9" t="s">
        <v>46</v>
      </c>
    </row>
    <row r="15" spans="1:5" x14ac:dyDescent="0.25">
      <c r="A15" s="6" t="s">
        <v>49</v>
      </c>
      <c r="B15" s="7">
        <v>84923155727</v>
      </c>
      <c r="C15" s="7" t="s">
        <v>13</v>
      </c>
      <c r="D15" s="8">
        <v>33.520000000000003</v>
      </c>
      <c r="E15" s="9" t="s">
        <v>46</v>
      </c>
    </row>
    <row r="16" spans="1:5" x14ac:dyDescent="0.25">
      <c r="A16" s="6" t="s">
        <v>49</v>
      </c>
      <c r="B16" s="7">
        <v>84923155727</v>
      </c>
      <c r="C16" s="7" t="s">
        <v>13</v>
      </c>
      <c r="D16" s="8">
        <v>34.6</v>
      </c>
      <c r="E16" s="9" t="s">
        <v>46</v>
      </c>
    </row>
    <row r="17" spans="1:5" x14ac:dyDescent="0.25">
      <c r="A17" s="6" t="s">
        <v>49</v>
      </c>
      <c r="B17" s="7">
        <v>84923155727</v>
      </c>
      <c r="C17" s="7" t="s">
        <v>13</v>
      </c>
      <c r="D17" s="8">
        <v>686.11</v>
      </c>
      <c r="E17" s="9" t="s">
        <v>46</v>
      </c>
    </row>
    <row r="18" spans="1:5" x14ac:dyDescent="0.25">
      <c r="A18" s="6" t="s">
        <v>131</v>
      </c>
      <c r="B18" s="7">
        <v>87120007882</v>
      </c>
      <c r="C18" s="7" t="s">
        <v>121</v>
      </c>
      <c r="D18" s="8">
        <v>3.19</v>
      </c>
      <c r="E18" s="9" t="s">
        <v>46</v>
      </c>
    </row>
    <row r="19" spans="1:5" x14ac:dyDescent="0.25">
      <c r="A19" s="6" t="s">
        <v>112</v>
      </c>
      <c r="B19" s="7">
        <v>59559512621</v>
      </c>
      <c r="C19" s="7" t="s">
        <v>13</v>
      </c>
      <c r="D19" s="8">
        <v>67.69</v>
      </c>
      <c r="E19" s="9" t="s">
        <v>27</v>
      </c>
    </row>
    <row r="20" spans="1:5" x14ac:dyDescent="0.25">
      <c r="A20" s="6" t="s">
        <v>22</v>
      </c>
      <c r="B20" s="26" t="s">
        <v>101</v>
      </c>
      <c r="C20" s="7" t="s">
        <v>13</v>
      </c>
      <c r="D20" s="8">
        <v>50</v>
      </c>
      <c r="E20" s="9" t="s">
        <v>50</v>
      </c>
    </row>
    <row r="21" spans="1:5" x14ac:dyDescent="0.25">
      <c r="A21" s="6" t="s">
        <v>133</v>
      </c>
      <c r="B21" s="7">
        <v>77852558421</v>
      </c>
      <c r="C21" s="7" t="s">
        <v>13</v>
      </c>
      <c r="D21" s="8">
        <v>18</v>
      </c>
      <c r="E21" s="9" t="s">
        <v>50</v>
      </c>
    </row>
    <row r="22" spans="1:5" x14ac:dyDescent="0.25">
      <c r="A22" s="6" t="s">
        <v>134</v>
      </c>
      <c r="B22" s="7">
        <v>59793321936</v>
      </c>
      <c r="C22" s="7" t="s">
        <v>13</v>
      </c>
      <c r="D22" s="8">
        <v>218.75</v>
      </c>
      <c r="E22" s="9" t="s">
        <v>50</v>
      </c>
    </row>
    <row r="23" spans="1:5" x14ac:dyDescent="0.25">
      <c r="A23" s="6" t="s">
        <v>184</v>
      </c>
      <c r="B23" s="26" t="s">
        <v>185</v>
      </c>
      <c r="C23" s="7" t="s">
        <v>23</v>
      </c>
      <c r="D23" s="8">
        <v>676.81</v>
      </c>
      <c r="E23" s="9" t="s">
        <v>45</v>
      </c>
    </row>
    <row r="24" spans="1:5" x14ac:dyDescent="0.25">
      <c r="A24" s="6" t="s">
        <v>67</v>
      </c>
      <c r="B24" s="7">
        <v>81793146560</v>
      </c>
      <c r="C24" s="7" t="s">
        <v>23</v>
      </c>
      <c r="D24" s="8">
        <v>42.9</v>
      </c>
      <c r="E24" s="9" t="s">
        <v>60</v>
      </c>
    </row>
    <row r="25" spans="1:5" x14ac:dyDescent="0.25">
      <c r="A25" s="6" t="s">
        <v>68</v>
      </c>
      <c r="B25" s="7">
        <v>87311810356</v>
      </c>
      <c r="C25" s="7" t="s">
        <v>69</v>
      </c>
      <c r="D25" s="8">
        <v>11.96</v>
      </c>
      <c r="E25" s="9" t="s">
        <v>60</v>
      </c>
    </row>
    <row r="26" spans="1:5" x14ac:dyDescent="0.25">
      <c r="A26" s="6" t="s">
        <v>66</v>
      </c>
      <c r="B26" s="7">
        <v>29524210204</v>
      </c>
      <c r="C26" s="7" t="s">
        <v>23</v>
      </c>
      <c r="D26" s="8">
        <v>230.6</v>
      </c>
      <c r="E26" s="9" t="s">
        <v>60</v>
      </c>
    </row>
    <row r="27" spans="1:5" x14ac:dyDescent="0.25">
      <c r="A27" s="6" t="s">
        <v>48</v>
      </c>
      <c r="B27" s="7">
        <v>89406825003</v>
      </c>
      <c r="C27" s="7" t="s">
        <v>13</v>
      </c>
      <c r="D27" s="8">
        <v>86.05</v>
      </c>
      <c r="E27" s="9" t="s">
        <v>46</v>
      </c>
    </row>
    <row r="28" spans="1:5" x14ac:dyDescent="0.25">
      <c r="A28" s="6" t="s">
        <v>48</v>
      </c>
      <c r="B28" s="7">
        <v>89406825003</v>
      </c>
      <c r="C28" s="7" t="s">
        <v>13</v>
      </c>
      <c r="D28" s="8">
        <v>7.5</v>
      </c>
      <c r="E28" s="9" t="s">
        <v>46</v>
      </c>
    </row>
    <row r="29" spans="1:5" x14ac:dyDescent="0.25">
      <c r="A29" s="6" t="s">
        <v>48</v>
      </c>
      <c r="B29" s="7">
        <v>89406825003</v>
      </c>
      <c r="C29" s="7" t="s">
        <v>13</v>
      </c>
      <c r="D29" s="8">
        <v>5.58</v>
      </c>
      <c r="E29" s="9" t="s">
        <v>46</v>
      </c>
    </row>
    <row r="30" spans="1:5" x14ac:dyDescent="0.25">
      <c r="A30" s="6" t="s">
        <v>48</v>
      </c>
      <c r="B30" s="7">
        <v>89406825003</v>
      </c>
      <c r="C30" s="7" t="s">
        <v>13</v>
      </c>
      <c r="D30" s="8">
        <v>7.64</v>
      </c>
      <c r="E30" s="9" t="s">
        <v>46</v>
      </c>
    </row>
    <row r="31" spans="1:5" x14ac:dyDescent="0.25">
      <c r="A31" s="6" t="s">
        <v>48</v>
      </c>
      <c r="B31" s="7">
        <v>89406825003</v>
      </c>
      <c r="C31" s="7" t="s">
        <v>13</v>
      </c>
      <c r="D31" s="8">
        <v>4.76</v>
      </c>
      <c r="E31" s="9" t="s">
        <v>46</v>
      </c>
    </row>
    <row r="32" spans="1:5" x14ac:dyDescent="0.25">
      <c r="A32" s="6" t="s">
        <v>22</v>
      </c>
      <c r="B32" s="26" t="s">
        <v>101</v>
      </c>
      <c r="C32" s="7" t="s">
        <v>13</v>
      </c>
      <c r="D32" s="8">
        <v>50</v>
      </c>
      <c r="E32" s="9" t="s">
        <v>50</v>
      </c>
    </row>
    <row r="33" spans="1:5" x14ac:dyDescent="0.25">
      <c r="A33" s="6" t="s">
        <v>176</v>
      </c>
      <c r="B33" s="7">
        <v>73660371074</v>
      </c>
      <c r="C33" s="7" t="s">
        <v>177</v>
      </c>
      <c r="D33" s="8">
        <v>36.96</v>
      </c>
      <c r="E33" s="9" t="s">
        <v>45</v>
      </c>
    </row>
    <row r="34" spans="1:5" x14ac:dyDescent="0.25">
      <c r="A34" s="6" t="s">
        <v>176</v>
      </c>
      <c r="B34" s="7">
        <v>73660371074</v>
      </c>
      <c r="C34" s="7" t="s">
        <v>177</v>
      </c>
      <c r="D34" s="8">
        <v>173.17</v>
      </c>
      <c r="E34" s="9" t="s">
        <v>45</v>
      </c>
    </row>
    <row r="35" spans="1:5" x14ac:dyDescent="0.25">
      <c r="A35" s="6" t="s">
        <v>176</v>
      </c>
      <c r="B35" s="7">
        <v>73660371074</v>
      </c>
      <c r="C35" s="7" t="s">
        <v>177</v>
      </c>
      <c r="D35" s="8">
        <v>110.65</v>
      </c>
      <c r="E35" s="9" t="s">
        <v>45</v>
      </c>
    </row>
    <row r="36" spans="1:5" x14ac:dyDescent="0.25">
      <c r="A36" s="6" t="s">
        <v>196</v>
      </c>
      <c r="B36" s="7">
        <v>83139333425</v>
      </c>
      <c r="C36" s="7" t="s">
        <v>13</v>
      </c>
      <c r="D36" s="8">
        <v>700</v>
      </c>
      <c r="E36" s="9" t="s">
        <v>142</v>
      </c>
    </row>
    <row r="37" spans="1:5" x14ac:dyDescent="0.25">
      <c r="A37" s="6" t="s">
        <v>64</v>
      </c>
      <c r="B37" s="7">
        <v>85821130368</v>
      </c>
      <c r="C37" s="7" t="s">
        <v>23</v>
      </c>
      <c r="D37" s="8">
        <v>1.66</v>
      </c>
      <c r="E37" s="9" t="s">
        <v>27</v>
      </c>
    </row>
    <row r="38" spans="1:5" x14ac:dyDescent="0.25">
      <c r="A38" s="6" t="s">
        <v>56</v>
      </c>
      <c r="B38" s="7">
        <v>17847110267</v>
      </c>
      <c r="C38" s="7" t="s">
        <v>23</v>
      </c>
      <c r="D38" s="8">
        <v>124.45</v>
      </c>
      <c r="E38" s="9" t="s">
        <v>27</v>
      </c>
    </row>
    <row r="39" spans="1:5" x14ac:dyDescent="0.25">
      <c r="A39" s="6" t="s">
        <v>196</v>
      </c>
      <c r="B39" s="7">
        <v>83139333425</v>
      </c>
      <c r="C39" s="7" t="s">
        <v>13</v>
      </c>
      <c r="D39" s="8">
        <v>900</v>
      </c>
      <c r="E39" s="9" t="s">
        <v>142</v>
      </c>
    </row>
    <row r="40" spans="1:5" x14ac:dyDescent="0.25">
      <c r="A40" s="6" t="s">
        <v>92</v>
      </c>
      <c r="B40" s="26" t="s">
        <v>93</v>
      </c>
      <c r="C40" s="7" t="s">
        <v>13</v>
      </c>
      <c r="D40" s="8">
        <v>997.5</v>
      </c>
      <c r="E40" s="9" t="s">
        <v>180</v>
      </c>
    </row>
    <row r="41" spans="1:5" x14ac:dyDescent="0.25">
      <c r="A41" s="6" t="s">
        <v>92</v>
      </c>
      <c r="B41" s="26" t="s">
        <v>93</v>
      </c>
      <c r="C41" s="7" t="s">
        <v>13</v>
      </c>
      <c r="D41" s="8">
        <v>204</v>
      </c>
      <c r="E41" s="9" t="s">
        <v>43</v>
      </c>
    </row>
    <row r="42" spans="1:5" x14ac:dyDescent="0.25">
      <c r="A42" s="6" t="s">
        <v>94</v>
      </c>
      <c r="B42" s="26" t="s">
        <v>95</v>
      </c>
      <c r="C42" s="7" t="s">
        <v>13</v>
      </c>
      <c r="D42" s="8">
        <v>496.88</v>
      </c>
      <c r="E42" s="9" t="s">
        <v>45</v>
      </c>
    </row>
    <row r="43" spans="1:5" x14ac:dyDescent="0.25">
      <c r="A43" s="6" t="s">
        <v>94</v>
      </c>
      <c r="B43" s="26" t="s">
        <v>95</v>
      </c>
      <c r="C43" s="7" t="s">
        <v>13</v>
      </c>
      <c r="D43" s="8">
        <v>10.38</v>
      </c>
      <c r="E43" s="9" t="s">
        <v>45</v>
      </c>
    </row>
    <row r="44" spans="1:5" x14ac:dyDescent="0.25">
      <c r="A44" s="6" t="s">
        <v>168</v>
      </c>
      <c r="B44" s="26" t="s">
        <v>169</v>
      </c>
      <c r="C44" s="7" t="s">
        <v>23</v>
      </c>
      <c r="D44" s="8">
        <v>150</v>
      </c>
      <c r="E44" s="9" t="s">
        <v>59</v>
      </c>
    </row>
    <row r="45" spans="1:5" x14ac:dyDescent="0.25">
      <c r="A45" s="6" t="s">
        <v>66</v>
      </c>
      <c r="B45" s="7">
        <v>29524210204</v>
      </c>
      <c r="C45" s="7" t="s">
        <v>23</v>
      </c>
      <c r="D45" s="8">
        <v>50.16</v>
      </c>
      <c r="E45" s="9" t="s">
        <v>60</v>
      </c>
    </row>
    <row r="46" spans="1:5" x14ac:dyDescent="0.25">
      <c r="A46" s="6" t="s">
        <v>66</v>
      </c>
      <c r="B46" s="7">
        <v>29524210204</v>
      </c>
      <c r="C46" s="7" t="s">
        <v>23</v>
      </c>
      <c r="D46" s="8">
        <v>56.77</v>
      </c>
      <c r="E46" s="9" t="s">
        <v>60</v>
      </c>
    </row>
    <row r="47" spans="1:5" x14ac:dyDescent="0.25">
      <c r="A47" s="6" t="s">
        <v>66</v>
      </c>
      <c r="B47" s="7">
        <v>29524210204</v>
      </c>
      <c r="C47" s="7" t="s">
        <v>23</v>
      </c>
      <c r="D47" s="8">
        <v>56.77</v>
      </c>
      <c r="E47" s="9" t="s">
        <v>60</v>
      </c>
    </row>
    <row r="48" spans="1:5" x14ac:dyDescent="0.25">
      <c r="A48" s="6" t="s">
        <v>99</v>
      </c>
      <c r="B48" s="26" t="s">
        <v>100</v>
      </c>
      <c r="C48" s="7" t="s">
        <v>13</v>
      </c>
      <c r="D48" s="8">
        <v>500</v>
      </c>
      <c r="E48" s="9" t="s">
        <v>50</v>
      </c>
    </row>
    <row r="49" spans="1:7" x14ac:dyDescent="0.25">
      <c r="A49" s="6" t="s">
        <v>94</v>
      </c>
      <c r="B49" s="26" t="s">
        <v>95</v>
      </c>
      <c r="C49" s="7" t="s">
        <v>13</v>
      </c>
      <c r="D49" s="8">
        <v>1791.03</v>
      </c>
      <c r="E49" s="9" t="s">
        <v>45</v>
      </c>
    </row>
    <row r="50" spans="1:7" x14ac:dyDescent="0.25">
      <c r="A50" s="6" t="s">
        <v>94</v>
      </c>
      <c r="B50" s="26" t="s">
        <v>95</v>
      </c>
      <c r="C50" s="7" t="s">
        <v>13</v>
      </c>
      <c r="D50" s="8">
        <v>132.36000000000001</v>
      </c>
      <c r="E50" s="9" t="s">
        <v>45</v>
      </c>
    </row>
    <row r="51" spans="1:7" x14ac:dyDescent="0.25">
      <c r="A51" s="6" t="s">
        <v>176</v>
      </c>
      <c r="B51" s="7">
        <v>73660371074</v>
      </c>
      <c r="C51" s="7" t="s">
        <v>177</v>
      </c>
      <c r="D51" s="8">
        <v>183.65</v>
      </c>
      <c r="E51" s="9" t="s">
        <v>45</v>
      </c>
    </row>
    <row r="52" spans="1:7" s="22" customFormat="1" x14ac:dyDescent="0.25">
      <c r="A52" s="6" t="s">
        <v>63</v>
      </c>
      <c r="B52" s="7">
        <v>63073332379</v>
      </c>
      <c r="C52" s="7" t="s">
        <v>23</v>
      </c>
      <c r="D52" s="36">
        <v>33.24</v>
      </c>
      <c r="E52" s="9" t="s">
        <v>42</v>
      </c>
      <c r="G52" s="23"/>
    </row>
    <row r="53" spans="1:7" x14ac:dyDescent="0.25">
      <c r="A53" s="6" t="s">
        <v>49</v>
      </c>
      <c r="B53" s="7">
        <v>84923155727</v>
      </c>
      <c r="C53" s="7" t="s">
        <v>13</v>
      </c>
      <c r="D53" s="8">
        <v>32.43</v>
      </c>
      <c r="E53" s="9" t="s">
        <v>46</v>
      </c>
    </row>
    <row r="54" spans="1:7" x14ac:dyDescent="0.25">
      <c r="A54" s="6" t="s">
        <v>49</v>
      </c>
      <c r="B54" s="7">
        <v>84923155727</v>
      </c>
      <c r="C54" s="7" t="s">
        <v>13</v>
      </c>
      <c r="D54" s="8">
        <v>32.43</v>
      </c>
      <c r="E54" s="9" t="s">
        <v>46</v>
      </c>
    </row>
    <row r="55" spans="1:7" x14ac:dyDescent="0.25">
      <c r="A55" s="6" t="s">
        <v>49</v>
      </c>
      <c r="B55" s="7">
        <v>84923155727</v>
      </c>
      <c r="C55" s="7" t="s">
        <v>13</v>
      </c>
      <c r="D55" s="8">
        <v>33.520000000000003</v>
      </c>
      <c r="E55" s="9" t="s">
        <v>46</v>
      </c>
    </row>
    <row r="56" spans="1:7" x14ac:dyDescent="0.25">
      <c r="A56" s="6" t="s">
        <v>49</v>
      </c>
      <c r="B56" s="7">
        <v>84923155727</v>
      </c>
      <c r="C56" s="7" t="s">
        <v>13</v>
      </c>
      <c r="D56" s="8">
        <v>258.63</v>
      </c>
      <c r="E56" s="9" t="s">
        <v>46</v>
      </c>
    </row>
    <row r="57" spans="1:7" x14ac:dyDescent="0.25">
      <c r="A57" s="6" t="s">
        <v>79</v>
      </c>
      <c r="B57" s="7">
        <v>69523788448</v>
      </c>
      <c r="C57" s="7" t="s">
        <v>69</v>
      </c>
      <c r="D57" s="8">
        <v>30</v>
      </c>
      <c r="E57" s="9" t="s">
        <v>27</v>
      </c>
    </row>
    <row r="58" spans="1:7" x14ac:dyDescent="0.25">
      <c r="A58" s="6" t="s">
        <v>132</v>
      </c>
      <c r="B58" s="7">
        <v>56556235804</v>
      </c>
      <c r="C58" s="7" t="s">
        <v>13</v>
      </c>
      <c r="D58" s="8">
        <v>150</v>
      </c>
      <c r="E58" s="9" t="s">
        <v>27</v>
      </c>
    </row>
    <row r="59" spans="1:7" x14ac:dyDescent="0.25">
      <c r="A59" s="6" t="s">
        <v>197</v>
      </c>
      <c r="B59" s="7">
        <v>90007973429</v>
      </c>
      <c r="C59" s="7" t="s">
        <v>13</v>
      </c>
      <c r="D59" s="8">
        <v>60</v>
      </c>
      <c r="E59" s="9" t="s">
        <v>50</v>
      </c>
    </row>
    <row r="60" spans="1:7" x14ac:dyDescent="0.25">
      <c r="A60" s="6" t="s">
        <v>133</v>
      </c>
      <c r="B60" s="7">
        <v>77852558421</v>
      </c>
      <c r="C60" s="7" t="s">
        <v>13</v>
      </c>
      <c r="D60" s="8">
        <v>6</v>
      </c>
      <c r="E60" s="9" t="s">
        <v>50</v>
      </c>
    </row>
    <row r="61" spans="1:7" x14ac:dyDescent="0.25">
      <c r="A61" s="6" t="s">
        <v>133</v>
      </c>
      <c r="B61" s="7">
        <v>77852558421</v>
      </c>
      <c r="C61" s="7" t="s">
        <v>13</v>
      </c>
      <c r="D61" s="8">
        <v>15</v>
      </c>
      <c r="E61" s="9" t="s">
        <v>50</v>
      </c>
    </row>
    <row r="62" spans="1:7" x14ac:dyDescent="0.25">
      <c r="A62" s="6" t="s">
        <v>133</v>
      </c>
      <c r="B62" s="7">
        <v>77852558421</v>
      </c>
      <c r="C62" s="7" t="s">
        <v>13</v>
      </c>
      <c r="D62" s="8">
        <v>32.9</v>
      </c>
      <c r="E62" s="9" t="s">
        <v>50</v>
      </c>
    </row>
    <row r="63" spans="1:7" s="22" customFormat="1" x14ac:dyDescent="0.25">
      <c r="A63" s="6" t="s">
        <v>63</v>
      </c>
      <c r="B63" s="7">
        <v>63073332379</v>
      </c>
      <c r="C63" s="7" t="s">
        <v>23</v>
      </c>
      <c r="D63" s="36">
        <v>512.64</v>
      </c>
      <c r="E63" s="9" t="s">
        <v>42</v>
      </c>
      <c r="G63" s="23"/>
    </row>
    <row r="64" spans="1:7" x14ac:dyDescent="0.25">
      <c r="A64" s="6" t="s">
        <v>124</v>
      </c>
      <c r="B64" s="7">
        <v>30765863795</v>
      </c>
      <c r="C64" s="7" t="s">
        <v>13</v>
      </c>
      <c r="D64" s="8">
        <v>36.5</v>
      </c>
      <c r="E64" s="9" t="s">
        <v>59</v>
      </c>
    </row>
    <row r="65" spans="1:5" x14ac:dyDescent="0.25">
      <c r="A65" s="6" t="s">
        <v>47</v>
      </c>
      <c r="B65" s="7">
        <v>55610250666</v>
      </c>
      <c r="C65" s="7" t="s">
        <v>13</v>
      </c>
      <c r="D65" s="8">
        <v>998.54</v>
      </c>
      <c r="E65" s="9" t="s">
        <v>45</v>
      </c>
    </row>
    <row r="66" spans="1:5" x14ac:dyDescent="0.25">
      <c r="A66" s="6" t="s">
        <v>74</v>
      </c>
      <c r="B66" s="7">
        <v>65734315446</v>
      </c>
      <c r="C66" s="7" t="s">
        <v>75</v>
      </c>
      <c r="D66" s="8">
        <v>86.94</v>
      </c>
      <c r="E66" s="9" t="s">
        <v>29</v>
      </c>
    </row>
    <row r="67" spans="1:5" x14ac:dyDescent="0.25">
      <c r="A67" s="6" t="s">
        <v>102</v>
      </c>
      <c r="B67" s="26" t="s">
        <v>103</v>
      </c>
      <c r="C67" s="7" t="s">
        <v>13</v>
      </c>
      <c r="D67" s="8">
        <v>181.25</v>
      </c>
      <c r="E67" s="9" t="s">
        <v>45</v>
      </c>
    </row>
    <row r="68" spans="1:5" x14ac:dyDescent="0.25">
      <c r="A68" s="6" t="s">
        <v>198</v>
      </c>
      <c r="B68" s="26" t="s">
        <v>199</v>
      </c>
      <c r="C68" s="7" t="s">
        <v>23</v>
      </c>
      <c r="D68" s="8">
        <v>44.2</v>
      </c>
      <c r="E68" s="9" t="s">
        <v>45</v>
      </c>
    </row>
    <row r="69" spans="1:5" x14ac:dyDescent="0.25">
      <c r="A69" s="17"/>
      <c r="B69" s="18"/>
      <c r="C69" s="19"/>
      <c r="D69" s="20">
        <f>281.84</f>
        <v>281.83999999999997</v>
      </c>
      <c r="E69" s="33" t="s">
        <v>113</v>
      </c>
    </row>
    <row r="70" spans="1:5" x14ac:dyDescent="0.25">
      <c r="A70" s="17"/>
      <c r="B70" s="18"/>
      <c r="C70" s="19"/>
      <c r="D70" s="20">
        <f>672</f>
        <v>672</v>
      </c>
      <c r="E70" s="28" t="s">
        <v>81</v>
      </c>
    </row>
    <row r="71" spans="1:5" x14ac:dyDescent="0.25">
      <c r="A71" s="17"/>
      <c r="B71" s="18"/>
      <c r="C71" s="19"/>
      <c r="D71" s="20">
        <f>1713.45+11756.21+2224.9+202429.89</f>
        <v>218124.45</v>
      </c>
      <c r="E71" s="28" t="s">
        <v>83</v>
      </c>
    </row>
    <row r="72" spans="1:5" x14ac:dyDescent="0.25">
      <c r="A72" s="17"/>
      <c r="B72" s="18"/>
      <c r="C72" s="19"/>
      <c r="D72" s="20">
        <f>282.72+1939.78+49.83+32334.55</f>
        <v>34606.879999999997</v>
      </c>
      <c r="E72" s="28" t="s">
        <v>84</v>
      </c>
    </row>
    <row r="73" spans="1:5" x14ac:dyDescent="0.25">
      <c r="A73" s="17"/>
      <c r="B73" s="18"/>
      <c r="C73" s="19"/>
      <c r="D73" s="20">
        <f>1921.7</f>
        <v>1921.7</v>
      </c>
      <c r="E73" s="28" t="s">
        <v>85</v>
      </c>
    </row>
    <row r="74" spans="1:5" x14ac:dyDescent="0.25">
      <c r="A74" s="17"/>
      <c r="B74" s="18"/>
      <c r="C74" s="19"/>
      <c r="D74" s="20">
        <f>39.82+75.66+17.92+1625.02+149.08</f>
        <v>1907.5</v>
      </c>
      <c r="E74" s="28" t="s">
        <v>86</v>
      </c>
    </row>
    <row r="75" spans="1:5" x14ac:dyDescent="0.25">
      <c r="A75" s="17"/>
      <c r="B75" s="18"/>
      <c r="C75" s="19"/>
      <c r="D75" s="20">
        <f>5+15</f>
        <v>20</v>
      </c>
      <c r="E75" s="28" t="s">
        <v>53</v>
      </c>
    </row>
    <row r="76" spans="1:5" x14ac:dyDescent="0.25">
      <c r="A76" s="43" t="s">
        <v>194</v>
      </c>
      <c r="B76" s="43"/>
      <c r="C76" s="14"/>
      <c r="D76" s="13">
        <f>SUM(D10:D75)</f>
        <v>270197.17000000004</v>
      </c>
      <c r="E76" s="15"/>
    </row>
    <row r="77" spans="1:5" x14ac:dyDescent="0.25">
      <c r="D77" s="4"/>
    </row>
    <row r="78" spans="1:5" x14ac:dyDescent="0.25">
      <c r="D78" s="42" t="s">
        <v>36</v>
      </c>
      <c r="E78" s="42"/>
    </row>
    <row r="79" spans="1:5" x14ac:dyDescent="0.25">
      <c r="D79" s="4"/>
    </row>
    <row r="80" spans="1:5" x14ac:dyDescent="0.25">
      <c r="D80" s="4"/>
    </row>
    <row r="81" spans="1:7" x14ac:dyDescent="0.25">
      <c r="D81" s="4"/>
    </row>
    <row r="82" spans="1:7" x14ac:dyDescent="0.25">
      <c r="D82" s="4"/>
    </row>
    <row r="83" spans="1:7" x14ac:dyDescent="0.25">
      <c r="D83" s="4"/>
    </row>
    <row r="84" spans="1:7" x14ac:dyDescent="0.25">
      <c r="D84" s="4"/>
    </row>
    <row r="85" spans="1:7" x14ac:dyDescent="0.25">
      <c r="D85" s="4"/>
    </row>
    <row r="86" spans="1:7" x14ac:dyDescent="0.25">
      <c r="D86" s="4"/>
    </row>
    <row r="87" spans="1:7" x14ac:dyDescent="0.25">
      <c r="D87" s="4"/>
    </row>
    <row r="88" spans="1:7" x14ac:dyDescent="0.25">
      <c r="D88" s="4"/>
    </row>
    <row r="89" spans="1:7" x14ac:dyDescent="0.25">
      <c r="D89" s="4"/>
    </row>
    <row r="90" spans="1:7" x14ac:dyDescent="0.25">
      <c r="D90" s="4"/>
    </row>
    <row r="91" spans="1:7" x14ac:dyDescent="0.25">
      <c r="D91" s="4"/>
    </row>
    <row r="92" spans="1:7" s="5" customFormat="1" x14ac:dyDescent="0.25">
      <c r="A92" s="28"/>
      <c r="B92" s="41"/>
      <c r="C92" s="28"/>
      <c r="D92" s="4"/>
      <c r="F92" s="28"/>
      <c r="G92" s="28"/>
    </row>
    <row r="93" spans="1:7" s="5" customFormat="1" x14ac:dyDescent="0.25">
      <c r="A93" s="28"/>
      <c r="B93" s="41"/>
      <c r="C93" s="28"/>
      <c r="D93" s="4"/>
      <c r="F93" s="28"/>
      <c r="G93" s="28"/>
    </row>
    <row r="94" spans="1:7" s="5" customFormat="1" x14ac:dyDescent="0.25">
      <c r="A94" s="28"/>
      <c r="B94" s="41"/>
      <c r="C94" s="28"/>
      <c r="D94" s="4"/>
      <c r="F94" s="28"/>
      <c r="G94" s="28"/>
    </row>
    <row r="95" spans="1:7" s="5" customFormat="1" x14ac:dyDescent="0.25">
      <c r="A95" s="28"/>
      <c r="B95" s="41"/>
      <c r="C95" s="28"/>
      <c r="D95" s="4"/>
      <c r="F95" s="28"/>
      <c r="G95" s="28"/>
    </row>
    <row r="96" spans="1:7" s="5" customFormat="1" x14ac:dyDescent="0.25">
      <c r="A96" s="28"/>
      <c r="B96" s="41"/>
      <c r="C96" s="28"/>
      <c r="D96" s="4"/>
      <c r="F96" s="28"/>
      <c r="G96" s="28"/>
    </row>
  </sheetData>
  <mergeCells count="4">
    <mergeCell ref="B6:D6"/>
    <mergeCell ref="B7:D7"/>
    <mergeCell ref="A76:B76"/>
    <mergeCell ref="D78:E78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opLeftCell="A7" zoomScale="170" zoomScaleNormal="170" workbookViewId="0">
      <selection activeCell="A16" sqref="A16:XFD16"/>
    </sheetView>
  </sheetViews>
  <sheetFormatPr defaultRowHeight="15" x14ac:dyDescent="0.25"/>
  <cols>
    <col min="1" max="1" width="38.5703125" style="28" customWidth="1"/>
    <col min="2" max="2" width="14" style="40" customWidth="1"/>
    <col min="3" max="3" width="16.5703125" style="28" customWidth="1"/>
    <col min="4" max="4" width="16.7109375" style="28" customWidth="1"/>
    <col min="5" max="5" width="35.5703125" style="5" customWidth="1"/>
    <col min="6" max="6" width="9.140625" style="28"/>
    <col min="7" max="7" width="17.28515625" style="28" customWidth="1"/>
    <col min="8" max="16384" width="9.140625" style="28"/>
  </cols>
  <sheetData>
    <row r="1" spans="1:5" ht="15.75" x14ac:dyDescent="0.25">
      <c r="A1" s="3" t="s">
        <v>0</v>
      </c>
    </row>
    <row r="2" spans="1:5" ht="15.75" x14ac:dyDescent="0.25">
      <c r="A2" s="3" t="s">
        <v>1</v>
      </c>
    </row>
    <row r="3" spans="1:5" ht="15.75" x14ac:dyDescent="0.25">
      <c r="A3" s="3" t="s">
        <v>2</v>
      </c>
    </row>
    <row r="4" spans="1:5" ht="15.75" x14ac:dyDescent="0.25">
      <c r="A4" s="2" t="s">
        <v>10</v>
      </c>
    </row>
    <row r="6" spans="1:5" x14ac:dyDescent="0.25">
      <c r="B6" s="42" t="s">
        <v>3</v>
      </c>
      <c r="C6" s="42"/>
      <c r="D6" s="42"/>
    </row>
    <row r="7" spans="1:5" x14ac:dyDescent="0.25">
      <c r="B7" s="42" t="s">
        <v>187</v>
      </c>
      <c r="C7" s="42"/>
      <c r="D7" s="42"/>
    </row>
    <row r="9" spans="1:5" ht="30.75" customHeight="1" x14ac:dyDescent="0.25">
      <c r="A9" s="10" t="s">
        <v>5</v>
      </c>
      <c r="B9" s="11" t="s">
        <v>6</v>
      </c>
      <c r="C9" s="10" t="s">
        <v>7</v>
      </c>
      <c r="D9" s="10" t="s">
        <v>8</v>
      </c>
      <c r="E9" s="12" t="s">
        <v>9</v>
      </c>
    </row>
    <row r="10" spans="1:5" x14ac:dyDescent="0.25">
      <c r="A10" s="6" t="s">
        <v>48</v>
      </c>
      <c r="B10" s="7">
        <v>89406825003</v>
      </c>
      <c r="C10" s="7" t="s">
        <v>13</v>
      </c>
      <c r="D10" s="8">
        <v>18.03</v>
      </c>
      <c r="E10" s="9" t="s">
        <v>46</v>
      </c>
    </row>
    <row r="11" spans="1:5" x14ac:dyDescent="0.25">
      <c r="A11" s="6" t="s">
        <v>48</v>
      </c>
      <c r="B11" s="7">
        <v>89406825003</v>
      </c>
      <c r="C11" s="7" t="s">
        <v>13</v>
      </c>
      <c r="D11" s="8">
        <v>7.54</v>
      </c>
      <c r="E11" s="9" t="s">
        <v>46</v>
      </c>
    </row>
    <row r="12" spans="1:5" x14ac:dyDescent="0.25">
      <c r="A12" s="6" t="s">
        <v>48</v>
      </c>
      <c r="B12" s="7">
        <v>89406825003</v>
      </c>
      <c r="C12" s="7" t="s">
        <v>13</v>
      </c>
      <c r="D12" s="8">
        <v>5.6</v>
      </c>
      <c r="E12" s="9" t="s">
        <v>46</v>
      </c>
    </row>
    <row r="13" spans="1:5" x14ac:dyDescent="0.25">
      <c r="A13" s="6" t="s">
        <v>48</v>
      </c>
      <c r="B13" s="7">
        <v>89406825003</v>
      </c>
      <c r="C13" s="7" t="s">
        <v>13</v>
      </c>
      <c r="D13" s="8">
        <v>4.78</v>
      </c>
      <c r="E13" s="9" t="s">
        <v>46</v>
      </c>
    </row>
    <row r="14" spans="1:5" x14ac:dyDescent="0.25">
      <c r="A14" s="6" t="s">
        <v>48</v>
      </c>
      <c r="B14" s="7">
        <v>89406825003</v>
      </c>
      <c r="C14" s="7" t="s">
        <v>13</v>
      </c>
      <c r="D14" s="8">
        <v>123.02</v>
      </c>
      <c r="E14" s="9" t="s">
        <v>46</v>
      </c>
    </row>
    <row r="15" spans="1:5" x14ac:dyDescent="0.25">
      <c r="A15" s="6" t="s">
        <v>184</v>
      </c>
      <c r="B15" s="26" t="s">
        <v>185</v>
      </c>
      <c r="C15" s="7" t="s">
        <v>23</v>
      </c>
      <c r="D15" s="8">
        <v>248.85</v>
      </c>
      <c r="E15" s="9" t="s">
        <v>186</v>
      </c>
    </row>
    <row r="16" spans="1:5" x14ac:dyDescent="0.25">
      <c r="A16" s="6" t="s">
        <v>124</v>
      </c>
      <c r="B16" s="7">
        <v>30765863795</v>
      </c>
      <c r="C16" s="7" t="s">
        <v>13</v>
      </c>
      <c r="D16" s="8">
        <v>21.9</v>
      </c>
      <c r="E16" s="9" t="s">
        <v>125</v>
      </c>
    </row>
    <row r="17" spans="1:7" x14ac:dyDescent="0.25">
      <c r="A17" s="6" t="s">
        <v>131</v>
      </c>
      <c r="B17" s="7">
        <v>87120007882</v>
      </c>
      <c r="C17" s="7" t="s">
        <v>121</v>
      </c>
      <c r="D17" s="8">
        <v>3.19</v>
      </c>
      <c r="E17" s="9" t="s">
        <v>46</v>
      </c>
    </row>
    <row r="18" spans="1:7" x14ac:dyDescent="0.25">
      <c r="A18" s="6" t="s">
        <v>68</v>
      </c>
      <c r="B18" s="7">
        <v>87311810356</v>
      </c>
      <c r="C18" s="7" t="s">
        <v>69</v>
      </c>
      <c r="D18" s="8">
        <v>10.220000000000001</v>
      </c>
      <c r="E18" s="9" t="s">
        <v>60</v>
      </c>
    </row>
    <row r="19" spans="1:7" x14ac:dyDescent="0.25">
      <c r="A19" s="6" t="s">
        <v>66</v>
      </c>
      <c r="B19" s="7">
        <v>29524210204</v>
      </c>
      <c r="C19" s="7" t="s">
        <v>23</v>
      </c>
      <c r="D19" s="8">
        <v>232.76</v>
      </c>
      <c r="E19" s="9" t="s">
        <v>60</v>
      </c>
    </row>
    <row r="20" spans="1:7" x14ac:dyDescent="0.25">
      <c r="A20" s="6" t="s">
        <v>67</v>
      </c>
      <c r="B20" s="7">
        <v>81793146560</v>
      </c>
      <c r="C20" s="7" t="s">
        <v>23</v>
      </c>
      <c r="D20" s="8">
        <v>42.8</v>
      </c>
      <c r="E20" s="9" t="s">
        <v>60</v>
      </c>
    </row>
    <row r="21" spans="1:7" x14ac:dyDescent="0.25">
      <c r="A21" s="6" t="s">
        <v>184</v>
      </c>
      <c r="B21" s="26" t="s">
        <v>185</v>
      </c>
      <c r="C21" s="7" t="s">
        <v>23</v>
      </c>
      <c r="D21" s="8">
        <v>248.85</v>
      </c>
      <c r="E21" s="9" t="s">
        <v>186</v>
      </c>
    </row>
    <row r="22" spans="1:7" x14ac:dyDescent="0.25">
      <c r="A22" s="6" t="s">
        <v>64</v>
      </c>
      <c r="B22" s="7">
        <v>85821130368</v>
      </c>
      <c r="C22" s="7" t="s">
        <v>23</v>
      </c>
      <c r="D22" s="8">
        <v>1.66</v>
      </c>
      <c r="E22" s="9" t="s">
        <v>27</v>
      </c>
    </row>
    <row r="23" spans="1:7" x14ac:dyDescent="0.25">
      <c r="A23" s="6" t="s">
        <v>64</v>
      </c>
      <c r="B23" s="7">
        <v>85821130368</v>
      </c>
      <c r="C23" s="7" t="s">
        <v>23</v>
      </c>
      <c r="D23" s="8">
        <v>64.7</v>
      </c>
      <c r="E23" s="9" t="s">
        <v>110</v>
      </c>
    </row>
    <row r="24" spans="1:7" s="22" customFormat="1" x14ac:dyDescent="0.25">
      <c r="A24" s="6" t="s">
        <v>63</v>
      </c>
      <c r="B24" s="7">
        <v>63073332379</v>
      </c>
      <c r="C24" s="7" t="s">
        <v>23</v>
      </c>
      <c r="D24" s="36">
        <v>611.07000000000005</v>
      </c>
      <c r="E24" s="9" t="s">
        <v>42</v>
      </c>
      <c r="G24" s="23"/>
    </row>
    <row r="25" spans="1:7" x14ac:dyDescent="0.25">
      <c r="A25" s="6" t="s">
        <v>79</v>
      </c>
      <c r="B25" s="7">
        <v>69523788448</v>
      </c>
      <c r="C25" s="7" t="s">
        <v>69</v>
      </c>
      <c r="D25" s="8">
        <v>30</v>
      </c>
      <c r="E25" s="9" t="s">
        <v>27</v>
      </c>
    </row>
    <row r="26" spans="1:7" x14ac:dyDescent="0.25">
      <c r="A26" s="6" t="s">
        <v>92</v>
      </c>
      <c r="B26" s="26" t="s">
        <v>93</v>
      </c>
      <c r="C26" s="7" t="s">
        <v>13</v>
      </c>
      <c r="D26" s="8">
        <v>72.5</v>
      </c>
      <c r="E26" s="9" t="s">
        <v>27</v>
      </c>
    </row>
    <row r="27" spans="1:7" x14ac:dyDescent="0.25">
      <c r="A27" s="6" t="s">
        <v>99</v>
      </c>
      <c r="B27" s="26" t="s">
        <v>100</v>
      </c>
      <c r="C27" s="7" t="s">
        <v>13</v>
      </c>
      <c r="D27" s="8">
        <v>500</v>
      </c>
      <c r="E27" s="9" t="s">
        <v>50</v>
      </c>
    </row>
    <row r="28" spans="1:7" x14ac:dyDescent="0.25">
      <c r="A28" s="17"/>
      <c r="B28" s="18"/>
      <c r="C28" s="19"/>
      <c r="D28" s="20">
        <f>672</f>
        <v>672</v>
      </c>
      <c r="E28" s="28" t="s">
        <v>81</v>
      </c>
    </row>
    <row r="29" spans="1:7" x14ac:dyDescent="0.25">
      <c r="A29" s="17"/>
      <c r="B29" s="18"/>
      <c r="C29" s="19"/>
      <c r="D29" s="20">
        <f>1713.45+11746.7+2356.21+212024.29</f>
        <v>227840.65000000002</v>
      </c>
      <c r="E29" s="28" t="s">
        <v>83</v>
      </c>
    </row>
    <row r="30" spans="1:7" x14ac:dyDescent="0.25">
      <c r="A30" s="17"/>
      <c r="B30" s="18"/>
      <c r="C30" s="19"/>
      <c r="D30" s="20">
        <f>282.72+1938.21+71.5+33848.22</f>
        <v>36140.65</v>
      </c>
      <c r="E30" s="28" t="s">
        <v>84</v>
      </c>
    </row>
    <row r="31" spans="1:7" x14ac:dyDescent="0.25">
      <c r="A31" s="17"/>
      <c r="B31" s="18"/>
      <c r="C31" s="19"/>
      <c r="D31" s="20">
        <f>39.82+25.98+17.31+987.74+104</f>
        <v>1174.8499999999999</v>
      </c>
      <c r="E31" s="28" t="s">
        <v>86</v>
      </c>
    </row>
    <row r="32" spans="1:7" x14ac:dyDescent="0.25">
      <c r="A32" s="43" t="s">
        <v>188</v>
      </c>
      <c r="B32" s="43"/>
      <c r="C32" s="14"/>
      <c r="D32" s="13">
        <f>SUM(D10:D31)</f>
        <v>268075.62</v>
      </c>
      <c r="E32" s="15"/>
    </row>
    <row r="33" spans="1:7" x14ac:dyDescent="0.25">
      <c r="D33" s="4"/>
    </row>
    <row r="34" spans="1:7" x14ac:dyDescent="0.25">
      <c r="D34" s="42" t="s">
        <v>36</v>
      </c>
      <c r="E34" s="42"/>
    </row>
    <row r="35" spans="1:7" x14ac:dyDescent="0.25">
      <c r="D35" s="4"/>
    </row>
    <row r="36" spans="1:7" x14ac:dyDescent="0.25">
      <c r="D36" s="4"/>
    </row>
    <row r="37" spans="1:7" x14ac:dyDescent="0.25">
      <c r="D37" s="4"/>
    </row>
    <row r="38" spans="1:7" x14ac:dyDescent="0.25">
      <c r="D38" s="4"/>
    </row>
    <row r="39" spans="1:7" x14ac:dyDescent="0.25">
      <c r="D39" s="4"/>
    </row>
    <row r="40" spans="1:7" x14ac:dyDescent="0.25">
      <c r="D40" s="4"/>
    </row>
    <row r="41" spans="1:7" x14ac:dyDescent="0.25">
      <c r="D41" s="4"/>
    </row>
    <row r="42" spans="1:7" x14ac:dyDescent="0.25">
      <c r="D42" s="4"/>
    </row>
    <row r="43" spans="1:7" x14ac:dyDescent="0.25">
      <c r="D43" s="4"/>
    </row>
    <row r="44" spans="1:7" x14ac:dyDescent="0.25">
      <c r="D44" s="4"/>
    </row>
    <row r="45" spans="1:7" x14ac:dyDescent="0.25">
      <c r="D45" s="4"/>
    </row>
    <row r="46" spans="1:7" x14ac:dyDescent="0.25">
      <c r="D46" s="4"/>
    </row>
    <row r="47" spans="1:7" x14ac:dyDescent="0.25">
      <c r="D47" s="4"/>
    </row>
    <row r="48" spans="1:7" s="5" customFormat="1" x14ac:dyDescent="0.25">
      <c r="A48" s="28"/>
      <c r="B48" s="40"/>
      <c r="C48" s="28"/>
      <c r="D48" s="4"/>
      <c r="F48" s="28"/>
      <c r="G48" s="28"/>
    </row>
    <row r="49" spans="1:7" s="5" customFormat="1" x14ac:dyDescent="0.25">
      <c r="A49" s="28"/>
      <c r="B49" s="40"/>
      <c r="C49" s="28"/>
      <c r="D49" s="4"/>
      <c r="F49" s="28"/>
      <c r="G49" s="28"/>
    </row>
    <row r="50" spans="1:7" s="5" customFormat="1" x14ac:dyDescent="0.25">
      <c r="A50" s="28"/>
      <c r="B50" s="40"/>
      <c r="C50" s="28"/>
      <c r="D50" s="4"/>
      <c r="F50" s="28"/>
      <c r="G50" s="28"/>
    </row>
    <row r="51" spans="1:7" s="5" customFormat="1" x14ac:dyDescent="0.25">
      <c r="A51" s="28"/>
      <c r="B51" s="40"/>
      <c r="C51" s="28"/>
      <c r="D51" s="4"/>
      <c r="F51" s="28"/>
      <c r="G51" s="28"/>
    </row>
    <row r="52" spans="1:7" s="5" customFormat="1" x14ac:dyDescent="0.25">
      <c r="A52" s="28"/>
      <c r="B52" s="40"/>
      <c r="C52" s="28"/>
      <c r="D52" s="4"/>
      <c r="F52" s="28"/>
      <c r="G52" s="28"/>
    </row>
  </sheetData>
  <mergeCells count="4">
    <mergeCell ref="B6:D6"/>
    <mergeCell ref="B7:D7"/>
    <mergeCell ref="A32:B32"/>
    <mergeCell ref="D34:E34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topLeftCell="A58" zoomScale="170" zoomScaleNormal="170" workbookViewId="0">
      <selection activeCell="E67" sqref="E67"/>
    </sheetView>
  </sheetViews>
  <sheetFormatPr defaultRowHeight="15" x14ac:dyDescent="0.25"/>
  <cols>
    <col min="1" max="1" width="38.5703125" style="28" customWidth="1"/>
    <col min="2" max="2" width="14" style="41" customWidth="1"/>
    <col min="3" max="3" width="16.5703125" style="28" customWidth="1"/>
    <col min="4" max="4" width="16.7109375" style="28" customWidth="1"/>
    <col min="5" max="5" width="35.5703125" style="5" customWidth="1"/>
    <col min="6" max="6" width="9.140625" style="28"/>
    <col min="7" max="7" width="17.28515625" style="28" customWidth="1"/>
    <col min="8" max="16384" width="9.140625" style="28"/>
  </cols>
  <sheetData>
    <row r="1" spans="1:5" ht="15.75" x14ac:dyDescent="0.25">
      <c r="A1" s="3" t="s">
        <v>0</v>
      </c>
    </row>
    <row r="2" spans="1:5" ht="15.75" x14ac:dyDescent="0.25">
      <c r="A2" s="3" t="s">
        <v>1</v>
      </c>
    </row>
    <row r="3" spans="1:5" ht="15.75" x14ac:dyDescent="0.25">
      <c r="A3" s="3" t="s">
        <v>2</v>
      </c>
    </row>
    <row r="4" spans="1:5" ht="15.75" x14ac:dyDescent="0.25">
      <c r="A4" s="2" t="s">
        <v>10</v>
      </c>
    </row>
    <row r="6" spans="1:5" x14ac:dyDescent="0.25">
      <c r="B6" s="42" t="s">
        <v>3</v>
      </c>
      <c r="C6" s="42"/>
      <c r="D6" s="42"/>
    </row>
    <row r="7" spans="1:5" x14ac:dyDescent="0.25">
      <c r="B7" s="42" t="s">
        <v>189</v>
      </c>
      <c r="C7" s="42"/>
      <c r="D7" s="42"/>
    </row>
    <row r="9" spans="1:5" ht="30.75" customHeight="1" x14ac:dyDescent="0.25">
      <c r="A9" s="10" t="s">
        <v>5</v>
      </c>
      <c r="B9" s="11" t="s">
        <v>6</v>
      </c>
      <c r="C9" s="10" t="s">
        <v>7</v>
      </c>
      <c r="D9" s="10" t="s">
        <v>8</v>
      </c>
      <c r="E9" s="12" t="s">
        <v>9</v>
      </c>
    </row>
    <row r="10" spans="1:5" x14ac:dyDescent="0.25">
      <c r="A10" s="6" t="s">
        <v>65</v>
      </c>
      <c r="B10" s="7">
        <v>60291073227</v>
      </c>
      <c r="C10" s="7" t="s">
        <v>13</v>
      </c>
      <c r="D10" s="8">
        <v>1134</v>
      </c>
      <c r="E10" s="9" t="s">
        <v>50</v>
      </c>
    </row>
    <row r="11" spans="1:5" x14ac:dyDescent="0.25">
      <c r="A11" s="6" t="s">
        <v>21</v>
      </c>
      <c r="B11" s="7">
        <v>63949120108</v>
      </c>
      <c r="C11" s="7" t="s">
        <v>12</v>
      </c>
      <c r="D11" s="8">
        <v>1137.8699999999999</v>
      </c>
      <c r="E11" s="9" t="s">
        <v>29</v>
      </c>
    </row>
    <row r="12" spans="1:5" x14ac:dyDescent="0.25">
      <c r="A12" s="6" t="s">
        <v>76</v>
      </c>
      <c r="B12" s="26" t="s">
        <v>77</v>
      </c>
      <c r="C12" s="7" t="s">
        <v>78</v>
      </c>
      <c r="D12" s="8">
        <v>177.2</v>
      </c>
      <c r="E12" s="9" t="s">
        <v>45</v>
      </c>
    </row>
    <row r="13" spans="1:5" x14ac:dyDescent="0.25">
      <c r="A13" s="6" t="s">
        <v>76</v>
      </c>
      <c r="B13" s="26" t="s">
        <v>77</v>
      </c>
      <c r="C13" s="7" t="s">
        <v>78</v>
      </c>
      <c r="D13" s="8">
        <v>137.88</v>
      </c>
      <c r="E13" s="9" t="s">
        <v>45</v>
      </c>
    </row>
    <row r="14" spans="1:5" x14ac:dyDescent="0.25">
      <c r="A14" s="6" t="s">
        <v>17</v>
      </c>
      <c r="B14" s="7">
        <v>44138062462</v>
      </c>
      <c r="C14" s="7" t="s">
        <v>24</v>
      </c>
      <c r="D14" s="8">
        <v>29.68</v>
      </c>
      <c r="E14" s="9" t="s">
        <v>29</v>
      </c>
    </row>
    <row r="15" spans="1:5" x14ac:dyDescent="0.25">
      <c r="A15" s="6" t="s">
        <v>70</v>
      </c>
      <c r="B15" s="7">
        <v>17091086337</v>
      </c>
      <c r="C15" s="7" t="s">
        <v>13</v>
      </c>
      <c r="D15" s="8">
        <v>179.01</v>
      </c>
      <c r="E15" s="9" t="s">
        <v>29</v>
      </c>
    </row>
    <row r="16" spans="1:5" x14ac:dyDescent="0.25">
      <c r="A16" s="6" t="s">
        <v>120</v>
      </c>
      <c r="B16" s="7">
        <v>2359254184</v>
      </c>
      <c r="C16" s="7" t="s">
        <v>121</v>
      </c>
      <c r="D16" s="8">
        <v>225.63</v>
      </c>
      <c r="E16" s="9" t="s">
        <v>29</v>
      </c>
    </row>
    <row r="17" spans="1:5" x14ac:dyDescent="0.25">
      <c r="A17" s="6" t="s">
        <v>20</v>
      </c>
      <c r="B17" s="7">
        <v>62226620908</v>
      </c>
      <c r="C17" s="7" t="s">
        <v>23</v>
      </c>
      <c r="D17" s="8">
        <v>296.64</v>
      </c>
      <c r="E17" s="9" t="s">
        <v>29</v>
      </c>
    </row>
    <row r="18" spans="1:5" x14ac:dyDescent="0.25">
      <c r="A18" s="6" t="s">
        <v>18</v>
      </c>
      <c r="B18" s="7">
        <v>90373162012</v>
      </c>
      <c r="C18" s="7" t="s">
        <v>13</v>
      </c>
      <c r="D18" s="8">
        <v>438.76</v>
      </c>
      <c r="E18" s="9" t="s">
        <v>29</v>
      </c>
    </row>
    <row r="19" spans="1:5" x14ac:dyDescent="0.25">
      <c r="A19" s="6" t="s">
        <v>17</v>
      </c>
      <c r="B19" s="7">
        <v>44138062462</v>
      </c>
      <c r="C19" s="7" t="s">
        <v>24</v>
      </c>
      <c r="D19" s="8">
        <v>217.91</v>
      </c>
      <c r="E19" s="9" t="s">
        <v>29</v>
      </c>
    </row>
    <row r="20" spans="1:5" x14ac:dyDescent="0.25">
      <c r="A20" s="6" t="s">
        <v>122</v>
      </c>
      <c r="B20" s="26" t="s">
        <v>123</v>
      </c>
      <c r="C20" s="7" t="s">
        <v>121</v>
      </c>
      <c r="D20" s="8">
        <v>1565.99</v>
      </c>
      <c r="E20" s="9" t="s">
        <v>29</v>
      </c>
    </row>
    <row r="21" spans="1:5" x14ac:dyDescent="0.25">
      <c r="A21" s="6" t="s">
        <v>176</v>
      </c>
      <c r="B21" s="7">
        <v>73660371074</v>
      </c>
      <c r="C21" s="7" t="s">
        <v>177</v>
      </c>
      <c r="D21" s="8">
        <v>270.74</v>
      </c>
      <c r="E21" s="9" t="s">
        <v>110</v>
      </c>
    </row>
    <row r="22" spans="1:5" x14ac:dyDescent="0.25">
      <c r="A22" s="6" t="s">
        <v>51</v>
      </c>
      <c r="B22" s="7">
        <v>52869401719</v>
      </c>
      <c r="C22" s="7" t="s">
        <v>13</v>
      </c>
      <c r="D22" s="8">
        <v>18.75</v>
      </c>
      <c r="E22" s="9" t="s">
        <v>46</v>
      </c>
    </row>
    <row r="23" spans="1:5" x14ac:dyDescent="0.25">
      <c r="A23" s="6" t="s">
        <v>68</v>
      </c>
      <c r="B23" s="7">
        <v>87311810356</v>
      </c>
      <c r="C23" s="7" t="s">
        <v>69</v>
      </c>
      <c r="D23" s="8">
        <v>8.65</v>
      </c>
      <c r="E23" s="9" t="s">
        <v>60</v>
      </c>
    </row>
    <row r="24" spans="1:5" x14ac:dyDescent="0.25">
      <c r="A24" s="6" t="s">
        <v>68</v>
      </c>
      <c r="B24" s="7">
        <v>87311810356</v>
      </c>
      <c r="C24" s="7" t="s">
        <v>69</v>
      </c>
      <c r="D24" s="8">
        <v>37.78</v>
      </c>
      <c r="E24" s="9" t="s">
        <v>60</v>
      </c>
    </row>
    <row r="25" spans="1:5" x14ac:dyDescent="0.25">
      <c r="A25" s="6" t="s">
        <v>67</v>
      </c>
      <c r="B25" s="7">
        <v>81793146560</v>
      </c>
      <c r="C25" s="7" t="s">
        <v>23</v>
      </c>
      <c r="D25" s="8">
        <v>42.8</v>
      </c>
      <c r="E25" s="9" t="s">
        <v>60</v>
      </c>
    </row>
    <row r="26" spans="1:5" x14ac:dyDescent="0.25">
      <c r="A26" s="6" t="s">
        <v>66</v>
      </c>
      <c r="B26" s="7">
        <v>29524210204</v>
      </c>
      <c r="C26" s="7" t="s">
        <v>23</v>
      </c>
      <c r="D26" s="8">
        <v>227.74</v>
      </c>
      <c r="E26" s="9" t="s">
        <v>60</v>
      </c>
    </row>
    <row r="27" spans="1:5" x14ac:dyDescent="0.25">
      <c r="A27" s="6" t="s">
        <v>48</v>
      </c>
      <c r="B27" s="7">
        <v>89406825003</v>
      </c>
      <c r="C27" s="7" t="s">
        <v>13</v>
      </c>
      <c r="D27" s="8">
        <v>9.2200000000000006</v>
      </c>
      <c r="E27" s="9" t="s">
        <v>46</v>
      </c>
    </row>
    <row r="28" spans="1:5" x14ac:dyDescent="0.25">
      <c r="A28" s="6" t="s">
        <v>48</v>
      </c>
      <c r="B28" s="7">
        <v>89406825003</v>
      </c>
      <c r="C28" s="7" t="s">
        <v>13</v>
      </c>
      <c r="D28" s="8">
        <v>5.58</v>
      </c>
      <c r="E28" s="9" t="s">
        <v>46</v>
      </c>
    </row>
    <row r="29" spans="1:5" x14ac:dyDescent="0.25">
      <c r="A29" s="6" t="s">
        <v>48</v>
      </c>
      <c r="B29" s="7">
        <v>89406825003</v>
      </c>
      <c r="C29" s="7" t="s">
        <v>13</v>
      </c>
      <c r="D29" s="8">
        <v>22.73</v>
      </c>
      <c r="E29" s="9" t="s">
        <v>46</v>
      </c>
    </row>
    <row r="30" spans="1:5" x14ac:dyDescent="0.25">
      <c r="A30" s="6" t="s">
        <v>48</v>
      </c>
      <c r="B30" s="7">
        <v>89406825003</v>
      </c>
      <c r="C30" s="7" t="s">
        <v>13</v>
      </c>
      <c r="D30" s="8">
        <v>4.76</v>
      </c>
      <c r="E30" s="9" t="s">
        <v>46</v>
      </c>
    </row>
    <row r="31" spans="1:5" x14ac:dyDescent="0.25">
      <c r="A31" s="6" t="s">
        <v>48</v>
      </c>
      <c r="B31" s="7">
        <v>89406825003</v>
      </c>
      <c r="C31" s="7" t="s">
        <v>13</v>
      </c>
      <c r="D31" s="8">
        <v>133.19</v>
      </c>
      <c r="E31" s="9" t="s">
        <v>46</v>
      </c>
    </row>
    <row r="32" spans="1:5" x14ac:dyDescent="0.25">
      <c r="A32" s="6" t="s">
        <v>48</v>
      </c>
      <c r="B32" s="7">
        <v>89406825003</v>
      </c>
      <c r="C32" s="7" t="s">
        <v>13</v>
      </c>
      <c r="D32" s="8">
        <v>323.43</v>
      </c>
      <c r="E32" s="9" t="s">
        <v>46</v>
      </c>
    </row>
    <row r="33" spans="1:5" x14ac:dyDescent="0.25">
      <c r="A33" s="6" t="s">
        <v>22</v>
      </c>
      <c r="B33" s="26" t="s">
        <v>101</v>
      </c>
      <c r="C33" s="7" t="s">
        <v>13</v>
      </c>
      <c r="D33" s="8">
        <v>50</v>
      </c>
      <c r="E33" s="9" t="s">
        <v>50</v>
      </c>
    </row>
    <row r="34" spans="1:5" x14ac:dyDescent="0.25">
      <c r="A34" s="6" t="s">
        <v>18</v>
      </c>
      <c r="B34" s="7">
        <v>90373162012</v>
      </c>
      <c r="C34" s="7" t="s">
        <v>13</v>
      </c>
      <c r="D34" s="8">
        <v>52.85</v>
      </c>
      <c r="E34" s="9" t="s">
        <v>29</v>
      </c>
    </row>
    <row r="35" spans="1:5" x14ac:dyDescent="0.25">
      <c r="A35" s="6" t="s">
        <v>18</v>
      </c>
      <c r="B35" s="7">
        <v>90373162012</v>
      </c>
      <c r="C35" s="7" t="s">
        <v>13</v>
      </c>
      <c r="D35" s="8">
        <v>166.01</v>
      </c>
      <c r="E35" s="9" t="s">
        <v>29</v>
      </c>
    </row>
    <row r="36" spans="1:5" x14ac:dyDescent="0.25">
      <c r="A36" s="6" t="s">
        <v>18</v>
      </c>
      <c r="B36" s="7">
        <v>90373162012</v>
      </c>
      <c r="C36" s="7" t="s">
        <v>13</v>
      </c>
      <c r="D36" s="8">
        <v>528.19000000000005</v>
      </c>
      <c r="E36" s="9" t="s">
        <v>29</v>
      </c>
    </row>
    <row r="37" spans="1:5" x14ac:dyDescent="0.25">
      <c r="A37" s="6" t="s">
        <v>17</v>
      </c>
      <c r="B37" s="7">
        <v>44138062462</v>
      </c>
      <c r="C37" s="7" t="s">
        <v>24</v>
      </c>
      <c r="D37" s="8">
        <v>4205.2</v>
      </c>
      <c r="E37" s="9" t="s">
        <v>29</v>
      </c>
    </row>
    <row r="38" spans="1:5" x14ac:dyDescent="0.25">
      <c r="A38" s="6" t="s">
        <v>70</v>
      </c>
      <c r="B38" s="7">
        <v>17091086337</v>
      </c>
      <c r="C38" s="7" t="s">
        <v>13</v>
      </c>
      <c r="D38" s="8">
        <v>536.29999999999995</v>
      </c>
      <c r="E38" s="9" t="s">
        <v>29</v>
      </c>
    </row>
    <row r="39" spans="1:5" x14ac:dyDescent="0.25">
      <c r="A39" s="6" t="s">
        <v>20</v>
      </c>
      <c r="B39" s="7">
        <v>62226620908</v>
      </c>
      <c r="C39" s="7" t="s">
        <v>23</v>
      </c>
      <c r="D39" s="8">
        <v>6595.4</v>
      </c>
      <c r="E39" s="9" t="s">
        <v>29</v>
      </c>
    </row>
    <row r="40" spans="1:5" x14ac:dyDescent="0.25">
      <c r="A40" s="6" t="s">
        <v>122</v>
      </c>
      <c r="B40" s="26" t="s">
        <v>123</v>
      </c>
      <c r="C40" s="7" t="s">
        <v>121</v>
      </c>
      <c r="D40" s="8">
        <v>1119.5</v>
      </c>
      <c r="E40" s="9" t="s">
        <v>29</v>
      </c>
    </row>
    <row r="41" spans="1:5" x14ac:dyDescent="0.25">
      <c r="A41" s="6" t="s">
        <v>120</v>
      </c>
      <c r="B41" s="7">
        <v>2359254184</v>
      </c>
      <c r="C41" s="7" t="s">
        <v>121</v>
      </c>
      <c r="D41" s="8">
        <v>461.5</v>
      </c>
      <c r="E41" s="9" t="s">
        <v>29</v>
      </c>
    </row>
    <row r="42" spans="1:5" x14ac:dyDescent="0.25">
      <c r="A42" s="6" t="s">
        <v>18</v>
      </c>
      <c r="B42" s="7">
        <v>90373162012</v>
      </c>
      <c r="C42" s="7" t="s">
        <v>13</v>
      </c>
      <c r="D42" s="8">
        <v>105.68</v>
      </c>
      <c r="E42" s="9" t="s">
        <v>29</v>
      </c>
    </row>
    <row r="43" spans="1:5" x14ac:dyDescent="0.25">
      <c r="A43" s="6" t="s">
        <v>18</v>
      </c>
      <c r="B43" s="7">
        <v>90373162012</v>
      </c>
      <c r="C43" s="7" t="s">
        <v>13</v>
      </c>
      <c r="D43" s="8">
        <v>8863.7999999999993</v>
      </c>
      <c r="E43" s="9" t="s">
        <v>29</v>
      </c>
    </row>
    <row r="44" spans="1:5" x14ac:dyDescent="0.25">
      <c r="A44" s="6" t="s">
        <v>99</v>
      </c>
      <c r="B44" s="26" t="s">
        <v>100</v>
      </c>
      <c r="C44" s="7" t="s">
        <v>13</v>
      </c>
      <c r="D44" s="8">
        <v>1519.24</v>
      </c>
      <c r="E44" s="9" t="s">
        <v>50</v>
      </c>
    </row>
    <row r="45" spans="1:5" x14ac:dyDescent="0.25">
      <c r="A45" s="6" t="s">
        <v>99</v>
      </c>
      <c r="B45" s="26" t="s">
        <v>100</v>
      </c>
      <c r="C45" s="7" t="s">
        <v>13</v>
      </c>
      <c r="D45" s="8">
        <v>1700</v>
      </c>
      <c r="E45" s="9" t="s">
        <v>50</v>
      </c>
    </row>
    <row r="46" spans="1:5" x14ac:dyDescent="0.25">
      <c r="A46" s="6" t="s">
        <v>76</v>
      </c>
      <c r="B46" s="26" t="s">
        <v>77</v>
      </c>
      <c r="C46" s="7" t="s">
        <v>78</v>
      </c>
      <c r="D46" s="8">
        <v>2933.88</v>
      </c>
      <c r="E46" s="9" t="s">
        <v>190</v>
      </c>
    </row>
    <row r="47" spans="1:5" x14ac:dyDescent="0.25">
      <c r="A47" s="6" t="s">
        <v>92</v>
      </c>
      <c r="B47" s="26" t="s">
        <v>93</v>
      </c>
      <c r="C47" s="7" t="s">
        <v>13</v>
      </c>
      <c r="D47" s="8">
        <v>88</v>
      </c>
      <c r="E47" s="9" t="s">
        <v>45</v>
      </c>
    </row>
    <row r="48" spans="1:5" x14ac:dyDescent="0.25">
      <c r="A48" s="6" t="s">
        <v>92</v>
      </c>
      <c r="B48" s="26" t="s">
        <v>93</v>
      </c>
      <c r="C48" s="7" t="s">
        <v>13</v>
      </c>
      <c r="D48" s="8">
        <v>205</v>
      </c>
      <c r="E48" s="9" t="s">
        <v>27</v>
      </c>
    </row>
    <row r="49" spans="1:7" x14ac:dyDescent="0.25">
      <c r="A49" s="6" t="s">
        <v>149</v>
      </c>
      <c r="B49" s="26" t="s">
        <v>150</v>
      </c>
      <c r="C49" s="7" t="s">
        <v>23</v>
      </c>
      <c r="D49" s="8">
        <v>2.85</v>
      </c>
      <c r="E49" s="9" t="s">
        <v>42</v>
      </c>
    </row>
    <row r="50" spans="1:7" s="22" customFormat="1" x14ac:dyDescent="0.25">
      <c r="A50" s="6" t="s">
        <v>63</v>
      </c>
      <c r="B50" s="7">
        <v>63073332379</v>
      </c>
      <c r="C50" s="7" t="s">
        <v>23</v>
      </c>
      <c r="D50" s="36">
        <v>1247.17</v>
      </c>
      <c r="E50" s="9" t="s">
        <v>42</v>
      </c>
      <c r="G50" s="23"/>
    </row>
    <row r="51" spans="1:7" x14ac:dyDescent="0.25">
      <c r="A51" s="6" t="s">
        <v>94</v>
      </c>
      <c r="B51" s="26" t="s">
        <v>95</v>
      </c>
      <c r="C51" s="7" t="s">
        <v>13</v>
      </c>
      <c r="D51" s="8">
        <v>532.61</v>
      </c>
      <c r="E51" s="9" t="s">
        <v>45</v>
      </c>
    </row>
    <row r="52" spans="1:7" x14ac:dyDescent="0.25">
      <c r="A52" s="6" t="s">
        <v>94</v>
      </c>
      <c r="B52" s="26" t="s">
        <v>95</v>
      </c>
      <c r="C52" s="7" t="s">
        <v>13</v>
      </c>
      <c r="D52" s="8">
        <v>824.86</v>
      </c>
      <c r="E52" s="9" t="s">
        <v>45</v>
      </c>
    </row>
    <row r="53" spans="1:7" x14ac:dyDescent="0.25">
      <c r="A53" s="6" t="s">
        <v>184</v>
      </c>
      <c r="B53" s="26" t="s">
        <v>185</v>
      </c>
      <c r="C53" s="7" t="s">
        <v>23</v>
      </c>
      <c r="D53" s="8">
        <v>248.85</v>
      </c>
      <c r="E53" s="9" t="s">
        <v>186</v>
      </c>
    </row>
    <row r="54" spans="1:7" x14ac:dyDescent="0.25">
      <c r="A54" s="6" t="s">
        <v>49</v>
      </c>
      <c r="B54" s="7">
        <v>84923155727</v>
      </c>
      <c r="C54" s="7" t="s">
        <v>13</v>
      </c>
      <c r="D54" s="8">
        <v>33.520000000000003</v>
      </c>
      <c r="E54" s="9" t="s">
        <v>46</v>
      </c>
    </row>
    <row r="55" spans="1:7" x14ac:dyDescent="0.25">
      <c r="A55" s="6" t="s">
        <v>49</v>
      </c>
      <c r="B55" s="7">
        <v>84923155727</v>
      </c>
      <c r="C55" s="7" t="s">
        <v>13</v>
      </c>
      <c r="D55" s="8">
        <v>36.770000000000003</v>
      </c>
      <c r="E55" s="9" t="s">
        <v>46</v>
      </c>
    </row>
    <row r="56" spans="1:7" x14ac:dyDescent="0.25">
      <c r="A56" s="6" t="s">
        <v>49</v>
      </c>
      <c r="B56" s="7">
        <v>84923155727</v>
      </c>
      <c r="C56" s="7" t="s">
        <v>13</v>
      </c>
      <c r="D56" s="8">
        <v>26.83</v>
      </c>
      <c r="E56" s="9" t="s">
        <v>46</v>
      </c>
    </row>
    <row r="57" spans="1:7" x14ac:dyDescent="0.25">
      <c r="A57" s="6" t="s">
        <v>49</v>
      </c>
      <c r="B57" s="7">
        <v>84923155727</v>
      </c>
      <c r="C57" s="7" t="s">
        <v>13</v>
      </c>
      <c r="D57" s="8">
        <v>715.81</v>
      </c>
      <c r="E57" s="9" t="s">
        <v>46</v>
      </c>
    </row>
    <row r="58" spans="1:7" x14ac:dyDescent="0.25">
      <c r="A58" s="6" t="s">
        <v>140</v>
      </c>
      <c r="B58" s="7">
        <v>28921383001</v>
      </c>
      <c r="C58" s="7" t="s">
        <v>23</v>
      </c>
      <c r="D58" s="8">
        <v>38.22</v>
      </c>
      <c r="E58" s="9" t="s">
        <v>46</v>
      </c>
    </row>
    <row r="59" spans="1:7" x14ac:dyDescent="0.25">
      <c r="A59" s="6" t="s">
        <v>191</v>
      </c>
      <c r="B59" s="7">
        <v>44428828081</v>
      </c>
      <c r="C59" s="7" t="s">
        <v>13</v>
      </c>
      <c r="D59" s="8">
        <v>88.44</v>
      </c>
      <c r="E59" s="6" t="s">
        <v>142</v>
      </c>
    </row>
    <row r="60" spans="1:7" x14ac:dyDescent="0.25">
      <c r="A60" s="6" t="s">
        <v>79</v>
      </c>
      <c r="B60" s="7">
        <v>69523788448</v>
      </c>
      <c r="C60" s="7" t="s">
        <v>69</v>
      </c>
      <c r="D60" s="8">
        <v>30</v>
      </c>
      <c r="E60" s="9" t="s">
        <v>27</v>
      </c>
    </row>
    <row r="61" spans="1:7" x14ac:dyDescent="0.25">
      <c r="A61" s="6" t="s">
        <v>64</v>
      </c>
      <c r="B61" s="7">
        <v>85821130368</v>
      </c>
      <c r="C61" s="7" t="s">
        <v>23</v>
      </c>
      <c r="D61" s="8">
        <v>1.66</v>
      </c>
      <c r="E61" s="9" t="s">
        <v>27</v>
      </c>
    </row>
    <row r="62" spans="1:7" x14ac:dyDescent="0.25">
      <c r="A62" s="6" t="s">
        <v>56</v>
      </c>
      <c r="B62" s="7">
        <v>17847110267</v>
      </c>
      <c r="C62" s="7" t="s">
        <v>23</v>
      </c>
      <c r="D62" s="8">
        <v>124.45</v>
      </c>
      <c r="E62" s="9" t="s">
        <v>27</v>
      </c>
    </row>
    <row r="63" spans="1:7" x14ac:dyDescent="0.25">
      <c r="A63" s="6" t="s">
        <v>15</v>
      </c>
      <c r="B63" s="7">
        <v>66697874792</v>
      </c>
      <c r="C63" s="7" t="s">
        <v>13</v>
      </c>
      <c r="D63" s="8">
        <v>99.53</v>
      </c>
      <c r="E63" s="9" t="s">
        <v>27</v>
      </c>
    </row>
    <row r="64" spans="1:7" x14ac:dyDescent="0.25">
      <c r="A64" s="6" t="s">
        <v>132</v>
      </c>
      <c r="B64" s="7">
        <v>56556235804</v>
      </c>
      <c r="C64" s="7" t="s">
        <v>13</v>
      </c>
      <c r="D64" s="8">
        <v>150</v>
      </c>
      <c r="E64" s="9" t="s">
        <v>27</v>
      </c>
    </row>
    <row r="65" spans="1:5" x14ac:dyDescent="0.25">
      <c r="A65" s="6" t="s">
        <v>99</v>
      </c>
      <c r="B65" s="26" t="s">
        <v>100</v>
      </c>
      <c r="C65" s="7" t="s">
        <v>13</v>
      </c>
      <c r="D65" s="8">
        <v>500</v>
      </c>
      <c r="E65" s="9" t="s">
        <v>50</v>
      </c>
    </row>
    <row r="66" spans="1:5" x14ac:dyDescent="0.25">
      <c r="A66" s="6" t="s">
        <v>64</v>
      </c>
      <c r="B66" s="7">
        <v>85821130368</v>
      </c>
      <c r="C66" s="7" t="s">
        <v>23</v>
      </c>
      <c r="D66" s="8">
        <v>49.78</v>
      </c>
      <c r="E66" s="9" t="s">
        <v>110</v>
      </c>
    </row>
    <row r="67" spans="1:5" x14ac:dyDescent="0.25">
      <c r="A67" s="6" t="s">
        <v>64</v>
      </c>
      <c r="B67" s="7">
        <v>85821130368</v>
      </c>
      <c r="C67" s="7" t="s">
        <v>23</v>
      </c>
      <c r="D67" s="8">
        <v>63.59</v>
      </c>
      <c r="E67" s="9" t="s">
        <v>110</v>
      </c>
    </row>
    <row r="68" spans="1:5" x14ac:dyDescent="0.25">
      <c r="A68" s="16" t="s">
        <v>37</v>
      </c>
      <c r="B68" s="7"/>
      <c r="C68" s="6"/>
      <c r="D68" s="8">
        <v>149.15</v>
      </c>
      <c r="E68" s="6" t="s">
        <v>82</v>
      </c>
    </row>
    <row r="69" spans="1:5" x14ac:dyDescent="0.25">
      <c r="A69" s="17"/>
      <c r="B69" s="18"/>
      <c r="C69" s="19"/>
      <c r="D69" s="20">
        <f>33.18+26.54+672</f>
        <v>731.72</v>
      </c>
      <c r="E69" s="28" t="s">
        <v>81</v>
      </c>
    </row>
    <row r="70" spans="1:5" x14ac:dyDescent="0.25">
      <c r="A70" s="17"/>
      <c r="B70" s="18"/>
      <c r="C70" s="19"/>
      <c r="D70" s="20">
        <f>1744.57+11842.56+2510.33+9988.1+231991.28</f>
        <v>258076.84</v>
      </c>
      <c r="E70" s="28" t="s">
        <v>83</v>
      </c>
    </row>
    <row r="71" spans="1:5" x14ac:dyDescent="0.25">
      <c r="A71" s="17"/>
      <c r="B71" s="18"/>
      <c r="C71" s="19"/>
      <c r="D71" s="20">
        <f>287.85+1954.04+82.23+1648.05+37126.52</f>
        <v>41098.689999999995</v>
      </c>
      <c r="E71" s="28" t="s">
        <v>84</v>
      </c>
    </row>
    <row r="72" spans="1:5" x14ac:dyDescent="0.25">
      <c r="A72" s="17"/>
      <c r="B72" s="18"/>
      <c r="C72" s="19"/>
      <c r="D72" s="20">
        <f>1800+300+5100</f>
        <v>7200</v>
      </c>
      <c r="E72" s="28" t="s">
        <v>85</v>
      </c>
    </row>
    <row r="73" spans="1:5" x14ac:dyDescent="0.25">
      <c r="A73" s="17"/>
      <c r="B73" s="18"/>
      <c r="C73" s="19"/>
      <c r="D73" s="20">
        <f>90+1290+106.36</f>
        <v>1486.36</v>
      </c>
      <c r="E73" s="28" t="s">
        <v>44</v>
      </c>
    </row>
    <row r="74" spans="1:5" x14ac:dyDescent="0.25">
      <c r="A74" s="17"/>
      <c r="B74" s="18"/>
      <c r="C74" s="19"/>
      <c r="D74" s="20">
        <f>39.82+109.5+39.82+872.7+317.3+3706.83</f>
        <v>5085.97</v>
      </c>
      <c r="E74" s="28" t="s">
        <v>86</v>
      </c>
    </row>
    <row r="75" spans="1:5" x14ac:dyDescent="0.25">
      <c r="A75" s="17"/>
      <c r="B75" s="18"/>
      <c r="C75" s="19"/>
      <c r="D75" s="20">
        <f>163</f>
        <v>163</v>
      </c>
      <c r="E75" s="28" t="s">
        <v>53</v>
      </c>
    </row>
    <row r="76" spans="1:5" x14ac:dyDescent="0.25">
      <c r="A76" s="43" t="s">
        <v>192</v>
      </c>
      <c r="B76" s="43"/>
      <c r="C76" s="14"/>
      <c r="D76" s="13">
        <f>SUM(D10:D75)</f>
        <v>354583.16</v>
      </c>
      <c r="E76" s="15"/>
    </row>
    <row r="77" spans="1:5" x14ac:dyDescent="0.25">
      <c r="D77" s="4"/>
    </row>
    <row r="78" spans="1:5" x14ac:dyDescent="0.25">
      <c r="D78" s="42" t="s">
        <v>36</v>
      </c>
      <c r="E78" s="42"/>
    </row>
    <row r="79" spans="1:5" x14ac:dyDescent="0.25">
      <c r="D79" s="4"/>
    </row>
    <row r="80" spans="1:5" x14ac:dyDescent="0.25">
      <c r="D80" s="4"/>
    </row>
    <row r="81" spans="1:7" x14ac:dyDescent="0.25">
      <c r="D81" s="4"/>
    </row>
    <row r="82" spans="1:7" x14ac:dyDescent="0.25">
      <c r="D82" s="4"/>
    </row>
    <row r="83" spans="1:7" x14ac:dyDescent="0.25">
      <c r="D83" s="4"/>
    </row>
    <row r="84" spans="1:7" x14ac:dyDescent="0.25">
      <c r="D84" s="4"/>
    </row>
    <row r="85" spans="1:7" x14ac:dyDescent="0.25">
      <c r="D85" s="4"/>
    </row>
    <row r="86" spans="1:7" x14ac:dyDescent="0.25">
      <c r="D86" s="4"/>
    </row>
    <row r="87" spans="1:7" x14ac:dyDescent="0.25">
      <c r="D87" s="4"/>
    </row>
    <row r="88" spans="1:7" x14ac:dyDescent="0.25">
      <c r="D88" s="4"/>
    </row>
    <row r="89" spans="1:7" x14ac:dyDescent="0.25">
      <c r="D89" s="4"/>
    </row>
    <row r="90" spans="1:7" x14ac:dyDescent="0.25">
      <c r="D90" s="4"/>
    </row>
    <row r="91" spans="1:7" x14ac:dyDescent="0.25">
      <c r="D91" s="4"/>
    </row>
    <row r="92" spans="1:7" s="5" customFormat="1" x14ac:dyDescent="0.25">
      <c r="A92" s="28"/>
      <c r="B92" s="41"/>
      <c r="C92" s="28"/>
      <c r="D92" s="4"/>
      <c r="F92" s="28"/>
      <c r="G92" s="28"/>
    </row>
    <row r="93" spans="1:7" s="5" customFormat="1" x14ac:dyDescent="0.25">
      <c r="A93" s="28"/>
      <c r="B93" s="41"/>
      <c r="C93" s="28"/>
      <c r="D93" s="4"/>
      <c r="F93" s="28"/>
      <c r="G93" s="28"/>
    </row>
    <row r="94" spans="1:7" s="5" customFormat="1" x14ac:dyDescent="0.25">
      <c r="A94" s="28"/>
      <c r="B94" s="41"/>
      <c r="C94" s="28"/>
      <c r="D94" s="4"/>
      <c r="F94" s="28"/>
      <c r="G94" s="28"/>
    </row>
    <row r="95" spans="1:7" s="5" customFormat="1" x14ac:dyDescent="0.25">
      <c r="A95" s="28"/>
      <c r="B95" s="41"/>
      <c r="C95" s="28"/>
      <c r="D95" s="4"/>
      <c r="F95" s="28"/>
      <c r="G95" s="28"/>
    </row>
    <row r="96" spans="1:7" s="5" customFormat="1" x14ac:dyDescent="0.25">
      <c r="A96" s="28"/>
      <c r="B96" s="41"/>
      <c r="C96" s="28"/>
      <c r="D96" s="4"/>
      <c r="F96" s="28"/>
      <c r="G96" s="28"/>
    </row>
  </sheetData>
  <mergeCells count="4">
    <mergeCell ref="B6:D6"/>
    <mergeCell ref="B7:D7"/>
    <mergeCell ref="A76:B76"/>
    <mergeCell ref="D78:E78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opLeftCell="A61" zoomScale="170" zoomScaleNormal="170" workbookViewId="0">
      <selection activeCell="E12" sqref="E12"/>
    </sheetView>
  </sheetViews>
  <sheetFormatPr defaultRowHeight="15" x14ac:dyDescent="0.25"/>
  <cols>
    <col min="1" max="1" width="38.5703125" style="28" customWidth="1"/>
    <col min="2" max="2" width="14" style="39" customWidth="1"/>
    <col min="3" max="3" width="16.5703125" style="28" customWidth="1"/>
    <col min="4" max="4" width="16.7109375" style="28" customWidth="1"/>
    <col min="5" max="5" width="35.5703125" style="5" customWidth="1"/>
    <col min="6" max="6" width="9.140625" style="28"/>
    <col min="7" max="7" width="17.28515625" style="28" customWidth="1"/>
    <col min="8" max="16384" width="9.140625" style="28"/>
  </cols>
  <sheetData>
    <row r="1" spans="1:5" ht="15.75" x14ac:dyDescent="0.25">
      <c r="A1" s="3" t="s">
        <v>0</v>
      </c>
    </row>
    <row r="2" spans="1:5" ht="15.75" x14ac:dyDescent="0.25">
      <c r="A2" s="3" t="s">
        <v>1</v>
      </c>
    </row>
    <row r="3" spans="1:5" ht="15.75" x14ac:dyDescent="0.25">
      <c r="A3" s="3" t="s">
        <v>2</v>
      </c>
    </row>
    <row r="4" spans="1:5" ht="15.75" x14ac:dyDescent="0.25">
      <c r="A4" s="2" t="s">
        <v>10</v>
      </c>
    </row>
    <row r="6" spans="1:5" x14ac:dyDescent="0.25">
      <c r="B6" s="42" t="s">
        <v>3</v>
      </c>
      <c r="C6" s="42"/>
      <c r="D6" s="42"/>
    </row>
    <row r="7" spans="1:5" x14ac:dyDescent="0.25">
      <c r="B7" s="42" t="s">
        <v>162</v>
      </c>
      <c r="C7" s="42"/>
      <c r="D7" s="42"/>
    </row>
    <row r="9" spans="1:5" ht="30.75" customHeight="1" x14ac:dyDescent="0.25">
      <c r="A9" s="10" t="s">
        <v>5</v>
      </c>
      <c r="B9" s="11" t="s">
        <v>6</v>
      </c>
      <c r="C9" s="10" t="s">
        <v>7</v>
      </c>
      <c r="D9" s="10" t="s">
        <v>8</v>
      </c>
      <c r="E9" s="12" t="s">
        <v>9</v>
      </c>
    </row>
    <row r="10" spans="1:5" x14ac:dyDescent="0.25">
      <c r="A10" s="6" t="s">
        <v>164</v>
      </c>
      <c r="B10" s="26" t="s">
        <v>165</v>
      </c>
      <c r="C10" s="7" t="s">
        <v>23</v>
      </c>
      <c r="D10" s="8">
        <v>11.9</v>
      </c>
      <c r="E10" s="9" t="s">
        <v>60</v>
      </c>
    </row>
    <row r="11" spans="1:5" x14ac:dyDescent="0.25">
      <c r="A11" s="6" t="s">
        <v>166</v>
      </c>
      <c r="B11" s="26" t="s">
        <v>167</v>
      </c>
      <c r="C11" s="7" t="s">
        <v>23</v>
      </c>
      <c r="D11" s="8">
        <v>28</v>
      </c>
      <c r="E11" s="9" t="s">
        <v>45</v>
      </c>
    </row>
    <row r="12" spans="1:5" x14ac:dyDescent="0.25">
      <c r="A12" s="6" t="s">
        <v>168</v>
      </c>
      <c r="B12" s="26" t="s">
        <v>169</v>
      </c>
      <c r="C12" s="7" t="s">
        <v>23</v>
      </c>
      <c r="D12" s="8">
        <v>40</v>
      </c>
      <c r="E12" s="9" t="s">
        <v>59</v>
      </c>
    </row>
    <row r="13" spans="1:5" x14ac:dyDescent="0.25">
      <c r="A13" s="6" t="s">
        <v>66</v>
      </c>
      <c r="B13" s="7">
        <v>29524210204</v>
      </c>
      <c r="C13" s="7" t="s">
        <v>23</v>
      </c>
      <c r="D13" s="8">
        <v>232.57</v>
      </c>
      <c r="E13" s="9" t="s">
        <v>60</v>
      </c>
    </row>
    <row r="14" spans="1:5" x14ac:dyDescent="0.25">
      <c r="A14" s="6" t="s">
        <v>68</v>
      </c>
      <c r="B14" s="7">
        <v>87311810356</v>
      </c>
      <c r="C14" s="7" t="s">
        <v>69</v>
      </c>
      <c r="D14" s="8">
        <v>26.48</v>
      </c>
      <c r="E14" s="9" t="s">
        <v>60</v>
      </c>
    </row>
    <row r="15" spans="1:5" x14ac:dyDescent="0.25">
      <c r="A15" s="6" t="s">
        <v>67</v>
      </c>
      <c r="B15" s="7">
        <v>81793146560</v>
      </c>
      <c r="C15" s="7" t="s">
        <v>23</v>
      </c>
      <c r="D15" s="8">
        <v>42.86</v>
      </c>
      <c r="E15" s="9" t="s">
        <v>60</v>
      </c>
    </row>
    <row r="16" spans="1:5" x14ac:dyDescent="0.25">
      <c r="A16" s="6" t="s">
        <v>22</v>
      </c>
      <c r="B16" s="26" t="s">
        <v>101</v>
      </c>
      <c r="C16" s="7" t="s">
        <v>13</v>
      </c>
      <c r="D16" s="8">
        <v>50</v>
      </c>
      <c r="E16" s="9" t="s">
        <v>50</v>
      </c>
    </row>
    <row r="17" spans="1:5" x14ac:dyDescent="0.25">
      <c r="A17" s="6" t="s">
        <v>94</v>
      </c>
      <c r="B17" s="26" t="s">
        <v>95</v>
      </c>
      <c r="C17" s="7" t="s">
        <v>13</v>
      </c>
      <c r="D17" s="8">
        <v>2.27</v>
      </c>
      <c r="E17" s="9" t="s">
        <v>45</v>
      </c>
    </row>
    <row r="18" spans="1:5" x14ac:dyDescent="0.25">
      <c r="A18" s="6" t="s">
        <v>170</v>
      </c>
      <c r="B18" s="26" t="s">
        <v>171</v>
      </c>
      <c r="C18" s="7" t="s">
        <v>172</v>
      </c>
      <c r="D18" s="8">
        <v>25.19</v>
      </c>
      <c r="E18" s="9" t="s">
        <v>45</v>
      </c>
    </row>
    <row r="19" spans="1:5" x14ac:dyDescent="0.25">
      <c r="A19" s="6" t="s">
        <v>18</v>
      </c>
      <c r="B19" s="7">
        <v>90373162012</v>
      </c>
      <c r="C19" s="7" t="s">
        <v>13</v>
      </c>
      <c r="D19" s="8">
        <v>591.02</v>
      </c>
      <c r="E19" s="9" t="s">
        <v>29</v>
      </c>
    </row>
    <row r="20" spans="1:5" x14ac:dyDescent="0.25">
      <c r="A20" s="6" t="s">
        <v>17</v>
      </c>
      <c r="B20" s="7">
        <v>44138062462</v>
      </c>
      <c r="C20" s="7" t="s">
        <v>24</v>
      </c>
      <c r="D20" s="8">
        <v>518.08000000000004</v>
      </c>
      <c r="E20" s="9" t="s">
        <v>29</v>
      </c>
    </row>
    <row r="21" spans="1:5" x14ac:dyDescent="0.25">
      <c r="A21" s="6" t="s">
        <v>70</v>
      </c>
      <c r="B21" s="7">
        <v>17091086337</v>
      </c>
      <c r="C21" s="7" t="s">
        <v>13</v>
      </c>
      <c r="D21" s="8">
        <v>399.42</v>
      </c>
      <c r="E21" s="9" t="s">
        <v>29</v>
      </c>
    </row>
    <row r="22" spans="1:5" x14ac:dyDescent="0.25">
      <c r="A22" s="6" t="s">
        <v>122</v>
      </c>
      <c r="B22" s="26" t="s">
        <v>123</v>
      </c>
      <c r="C22" s="7" t="s">
        <v>121</v>
      </c>
      <c r="D22" s="8">
        <v>2527.6999999999998</v>
      </c>
      <c r="E22" s="9" t="s">
        <v>29</v>
      </c>
    </row>
    <row r="23" spans="1:5" x14ac:dyDescent="0.25">
      <c r="A23" s="6" t="s">
        <v>20</v>
      </c>
      <c r="B23" s="7">
        <v>62226620908</v>
      </c>
      <c r="C23" s="7" t="s">
        <v>23</v>
      </c>
      <c r="D23" s="8">
        <v>772.73</v>
      </c>
      <c r="E23" s="9" t="s">
        <v>29</v>
      </c>
    </row>
    <row r="24" spans="1:5" x14ac:dyDescent="0.25">
      <c r="A24" s="6" t="s">
        <v>120</v>
      </c>
      <c r="B24" s="7">
        <v>2359254184</v>
      </c>
      <c r="C24" s="7" t="s">
        <v>121</v>
      </c>
      <c r="D24" s="8">
        <v>524.99</v>
      </c>
      <c r="E24" s="9" t="s">
        <v>29</v>
      </c>
    </row>
    <row r="25" spans="1:5" x14ac:dyDescent="0.25">
      <c r="A25" s="6" t="s">
        <v>173</v>
      </c>
      <c r="B25" s="7">
        <v>75261823939</v>
      </c>
      <c r="C25" s="7" t="s">
        <v>23</v>
      </c>
      <c r="D25" s="8">
        <f>470.31+164.11+207.53</f>
        <v>841.95</v>
      </c>
      <c r="E25" s="9" t="s">
        <v>43</v>
      </c>
    </row>
    <row r="26" spans="1:5" x14ac:dyDescent="0.25">
      <c r="A26" s="6" t="s">
        <v>174</v>
      </c>
      <c r="B26" s="7">
        <v>66022390370</v>
      </c>
      <c r="C26" s="7" t="s">
        <v>13</v>
      </c>
      <c r="D26" s="8">
        <v>176.4</v>
      </c>
      <c r="E26" s="9" t="s">
        <v>110</v>
      </c>
    </row>
    <row r="27" spans="1:5" x14ac:dyDescent="0.25">
      <c r="A27" s="6" t="s">
        <v>48</v>
      </c>
      <c r="B27" s="7">
        <v>89406825003</v>
      </c>
      <c r="C27" s="7" t="s">
        <v>13</v>
      </c>
      <c r="D27" s="8">
        <v>413.52</v>
      </c>
      <c r="E27" s="9" t="s">
        <v>46</v>
      </c>
    </row>
    <row r="28" spans="1:5" x14ac:dyDescent="0.25">
      <c r="A28" s="6" t="s">
        <v>49</v>
      </c>
      <c r="B28" s="7">
        <v>84923155727</v>
      </c>
      <c r="C28" s="7" t="s">
        <v>13</v>
      </c>
      <c r="D28" s="8">
        <v>119.54</v>
      </c>
      <c r="E28" s="9" t="s">
        <v>46</v>
      </c>
    </row>
    <row r="29" spans="1:5" x14ac:dyDescent="0.25">
      <c r="A29" s="6" t="s">
        <v>49</v>
      </c>
      <c r="B29" s="7">
        <v>84923155727</v>
      </c>
      <c r="C29" s="7" t="s">
        <v>13</v>
      </c>
      <c r="D29" s="8">
        <v>588.82000000000005</v>
      </c>
      <c r="E29" s="9" t="s">
        <v>46</v>
      </c>
    </row>
    <row r="30" spans="1:5" x14ac:dyDescent="0.25">
      <c r="A30" s="6" t="s">
        <v>175</v>
      </c>
      <c r="B30" s="7">
        <v>46886942651</v>
      </c>
      <c r="C30" s="7" t="s">
        <v>13</v>
      </c>
      <c r="D30" s="8">
        <v>50.5</v>
      </c>
      <c r="E30" s="9" t="s">
        <v>50</v>
      </c>
    </row>
    <row r="31" spans="1:5" x14ac:dyDescent="0.25">
      <c r="A31" s="6" t="s">
        <v>92</v>
      </c>
      <c r="B31" s="26" t="s">
        <v>93</v>
      </c>
      <c r="C31" s="7" t="s">
        <v>13</v>
      </c>
      <c r="D31" s="8">
        <v>80.900000000000006</v>
      </c>
      <c r="E31" s="9" t="s">
        <v>45</v>
      </c>
    </row>
    <row r="32" spans="1:5" x14ac:dyDescent="0.25">
      <c r="A32" s="6" t="s">
        <v>176</v>
      </c>
      <c r="B32" s="7">
        <v>73660371074</v>
      </c>
      <c r="C32" s="7" t="s">
        <v>177</v>
      </c>
      <c r="D32" s="8">
        <v>131.36000000000001</v>
      </c>
      <c r="E32" s="9" t="s">
        <v>45</v>
      </c>
    </row>
    <row r="33" spans="1:5" x14ac:dyDescent="0.25">
      <c r="A33" s="6" t="s">
        <v>79</v>
      </c>
      <c r="B33" s="7">
        <v>69523788448</v>
      </c>
      <c r="C33" s="7" t="s">
        <v>69</v>
      </c>
      <c r="D33" s="8">
        <v>24.89</v>
      </c>
      <c r="E33" s="9" t="s">
        <v>27</v>
      </c>
    </row>
    <row r="34" spans="1:5" x14ac:dyDescent="0.25">
      <c r="A34" s="6" t="s">
        <v>56</v>
      </c>
      <c r="B34" s="7">
        <v>17847110267</v>
      </c>
      <c r="C34" s="7" t="s">
        <v>23</v>
      </c>
      <c r="D34" s="8">
        <v>124.45</v>
      </c>
      <c r="E34" s="9" t="s">
        <v>27</v>
      </c>
    </row>
    <row r="35" spans="1:5" x14ac:dyDescent="0.25">
      <c r="A35" s="6" t="s">
        <v>94</v>
      </c>
      <c r="B35" s="26" t="s">
        <v>95</v>
      </c>
      <c r="C35" s="7" t="s">
        <v>13</v>
      </c>
      <c r="D35" s="8">
        <v>251.26</v>
      </c>
      <c r="E35" s="9" t="s">
        <v>45</v>
      </c>
    </row>
    <row r="36" spans="1:5" x14ac:dyDescent="0.25">
      <c r="A36" s="6" t="s">
        <v>91</v>
      </c>
      <c r="B36" s="7">
        <v>95496741798</v>
      </c>
      <c r="C36" s="7" t="s">
        <v>13</v>
      </c>
      <c r="D36" s="8">
        <v>332.27</v>
      </c>
      <c r="E36" s="9" t="s">
        <v>178</v>
      </c>
    </row>
    <row r="37" spans="1:5" x14ac:dyDescent="0.25">
      <c r="A37" s="6" t="s">
        <v>131</v>
      </c>
      <c r="B37" s="7">
        <v>87120007882</v>
      </c>
      <c r="C37" s="7" t="s">
        <v>121</v>
      </c>
      <c r="D37" s="8">
        <v>3.19</v>
      </c>
      <c r="E37" s="9" t="s">
        <v>46</v>
      </c>
    </row>
    <row r="38" spans="1:5" x14ac:dyDescent="0.25">
      <c r="A38" s="6" t="s">
        <v>51</v>
      </c>
      <c r="B38" s="7">
        <v>52869401719</v>
      </c>
      <c r="C38" s="7" t="s">
        <v>13</v>
      </c>
      <c r="D38" s="8">
        <v>237.5</v>
      </c>
      <c r="E38" s="9" t="s">
        <v>46</v>
      </c>
    </row>
    <row r="39" spans="1:5" x14ac:dyDescent="0.25">
      <c r="A39" s="6" t="s">
        <v>48</v>
      </c>
      <c r="B39" s="7">
        <v>89406825003</v>
      </c>
      <c r="C39" s="7" t="s">
        <v>13</v>
      </c>
      <c r="D39" s="8">
        <v>12.17</v>
      </c>
      <c r="E39" s="9" t="s">
        <v>46</v>
      </c>
    </row>
    <row r="40" spans="1:5" x14ac:dyDescent="0.25">
      <c r="A40" s="6" t="s">
        <v>48</v>
      </c>
      <c r="B40" s="7">
        <v>89406825003</v>
      </c>
      <c r="C40" s="7" t="s">
        <v>13</v>
      </c>
      <c r="D40" s="8">
        <v>31.33</v>
      </c>
      <c r="E40" s="9" t="s">
        <v>46</v>
      </c>
    </row>
    <row r="41" spans="1:5" x14ac:dyDescent="0.25">
      <c r="A41" s="6" t="s">
        <v>49</v>
      </c>
      <c r="B41" s="7">
        <v>84923155727</v>
      </c>
      <c r="C41" s="7" t="s">
        <v>13</v>
      </c>
      <c r="D41" s="8">
        <v>33.520000000000003</v>
      </c>
      <c r="E41" s="9" t="s">
        <v>46</v>
      </c>
    </row>
    <row r="42" spans="1:5" x14ac:dyDescent="0.25">
      <c r="A42" s="6" t="s">
        <v>48</v>
      </c>
      <c r="B42" s="7">
        <v>89406825003</v>
      </c>
      <c r="C42" s="7" t="s">
        <v>13</v>
      </c>
      <c r="D42" s="8">
        <v>5.58</v>
      </c>
      <c r="E42" s="9" t="s">
        <v>46</v>
      </c>
    </row>
    <row r="43" spans="1:5" x14ac:dyDescent="0.25">
      <c r="A43" s="6" t="s">
        <v>48</v>
      </c>
      <c r="B43" s="7">
        <v>89406825003</v>
      </c>
      <c r="C43" s="7" t="s">
        <v>13</v>
      </c>
      <c r="D43" s="8">
        <v>4.76</v>
      </c>
      <c r="E43" s="9" t="s">
        <v>46</v>
      </c>
    </row>
    <row r="44" spans="1:5" x14ac:dyDescent="0.25">
      <c r="A44" s="6" t="s">
        <v>49</v>
      </c>
      <c r="B44" s="7">
        <v>84923155727</v>
      </c>
      <c r="C44" s="7" t="s">
        <v>13</v>
      </c>
      <c r="D44" s="8">
        <v>36.770000000000003</v>
      </c>
      <c r="E44" s="9" t="s">
        <v>46</v>
      </c>
    </row>
    <row r="45" spans="1:5" x14ac:dyDescent="0.25">
      <c r="A45" s="6" t="s">
        <v>49</v>
      </c>
      <c r="B45" s="7">
        <v>84923155727</v>
      </c>
      <c r="C45" s="7" t="s">
        <v>13</v>
      </c>
      <c r="D45" s="8">
        <v>26.83</v>
      </c>
      <c r="E45" s="9" t="s">
        <v>46</v>
      </c>
    </row>
    <row r="46" spans="1:5" x14ac:dyDescent="0.25">
      <c r="A46" s="6" t="s">
        <v>49</v>
      </c>
      <c r="B46" s="7">
        <v>84923155727</v>
      </c>
      <c r="C46" s="7" t="s">
        <v>13</v>
      </c>
      <c r="D46" s="8">
        <v>141.84</v>
      </c>
      <c r="E46" s="9" t="s">
        <v>46</v>
      </c>
    </row>
    <row r="47" spans="1:5" x14ac:dyDescent="0.25">
      <c r="A47" s="6" t="s">
        <v>64</v>
      </c>
      <c r="B47" s="7">
        <v>85821130368</v>
      </c>
      <c r="C47" s="7" t="s">
        <v>23</v>
      </c>
      <c r="D47" s="8">
        <v>1.66</v>
      </c>
      <c r="E47" s="9" t="s">
        <v>27</v>
      </c>
    </row>
    <row r="48" spans="1:5" x14ac:dyDescent="0.25">
      <c r="A48" s="6" t="s">
        <v>99</v>
      </c>
      <c r="B48" s="26" t="s">
        <v>100</v>
      </c>
      <c r="C48" s="7" t="s">
        <v>13</v>
      </c>
      <c r="D48" s="8">
        <v>500</v>
      </c>
      <c r="E48" s="9" t="s">
        <v>50</v>
      </c>
    </row>
    <row r="49" spans="1:5" x14ac:dyDescent="0.25">
      <c r="A49" s="6" t="s">
        <v>65</v>
      </c>
      <c r="B49" s="7">
        <v>60291073227</v>
      </c>
      <c r="C49" s="7" t="s">
        <v>13</v>
      </c>
      <c r="D49" s="8">
        <v>1587.6</v>
      </c>
      <c r="E49" s="9" t="s">
        <v>50</v>
      </c>
    </row>
    <row r="50" spans="1:5" x14ac:dyDescent="0.25">
      <c r="A50" s="6" t="s">
        <v>76</v>
      </c>
      <c r="B50" s="26" t="s">
        <v>77</v>
      </c>
      <c r="C50" s="7" t="s">
        <v>78</v>
      </c>
      <c r="D50" s="8">
        <v>269.44</v>
      </c>
      <c r="E50" s="9" t="s">
        <v>45</v>
      </c>
    </row>
    <row r="51" spans="1:5" x14ac:dyDescent="0.25">
      <c r="A51" s="6" t="s">
        <v>76</v>
      </c>
      <c r="B51" s="26" t="s">
        <v>77</v>
      </c>
      <c r="C51" s="7" t="s">
        <v>78</v>
      </c>
      <c r="D51" s="8">
        <v>581.6</v>
      </c>
      <c r="E51" s="9" t="s">
        <v>45</v>
      </c>
    </row>
    <row r="52" spans="1:5" x14ac:dyDescent="0.25">
      <c r="A52" s="6" t="s">
        <v>94</v>
      </c>
      <c r="B52" s="26" t="s">
        <v>95</v>
      </c>
      <c r="C52" s="7" t="s">
        <v>13</v>
      </c>
      <c r="D52" s="8">
        <v>162.44</v>
      </c>
      <c r="E52" s="9" t="s">
        <v>45</v>
      </c>
    </row>
    <row r="53" spans="1:5" x14ac:dyDescent="0.25">
      <c r="A53" s="6" t="s">
        <v>94</v>
      </c>
      <c r="B53" s="26" t="s">
        <v>95</v>
      </c>
      <c r="C53" s="7" t="s">
        <v>13</v>
      </c>
      <c r="D53" s="8">
        <v>148.49</v>
      </c>
      <c r="E53" s="9" t="s">
        <v>45</v>
      </c>
    </row>
    <row r="54" spans="1:5" x14ac:dyDescent="0.25">
      <c r="A54" s="6" t="s">
        <v>124</v>
      </c>
      <c r="B54" s="7">
        <v>30765863795</v>
      </c>
      <c r="C54" s="7" t="s">
        <v>13</v>
      </c>
      <c r="D54" s="8">
        <v>43.8</v>
      </c>
      <c r="E54" s="9" t="s">
        <v>125</v>
      </c>
    </row>
    <row r="55" spans="1:5" x14ac:dyDescent="0.25">
      <c r="A55" s="6" t="s">
        <v>124</v>
      </c>
      <c r="B55" s="7">
        <v>30765863795</v>
      </c>
      <c r="C55" s="7" t="s">
        <v>13</v>
      </c>
      <c r="D55" s="8">
        <v>141.25</v>
      </c>
      <c r="E55" s="9" t="s">
        <v>125</v>
      </c>
    </row>
    <row r="56" spans="1:5" x14ac:dyDescent="0.25">
      <c r="A56" s="6" t="s">
        <v>51</v>
      </c>
      <c r="B56" s="7">
        <v>52869401719</v>
      </c>
      <c r="C56" s="7" t="s">
        <v>13</v>
      </c>
      <c r="D56" s="8">
        <v>18.75</v>
      </c>
      <c r="E56" s="9" t="s">
        <v>46</v>
      </c>
    </row>
    <row r="57" spans="1:5" x14ac:dyDescent="0.25">
      <c r="A57" s="6" t="s">
        <v>21</v>
      </c>
      <c r="B57" s="7">
        <v>63949120108</v>
      </c>
      <c r="C57" s="7" t="s">
        <v>12</v>
      </c>
      <c r="D57" s="8">
        <v>366.71</v>
      </c>
      <c r="E57" s="9" t="s">
        <v>29</v>
      </c>
    </row>
    <row r="58" spans="1:5" x14ac:dyDescent="0.25">
      <c r="A58" s="6" t="s">
        <v>18</v>
      </c>
      <c r="B58" s="7">
        <v>90373162012</v>
      </c>
      <c r="C58" s="7" t="s">
        <v>13</v>
      </c>
      <c r="D58" s="8">
        <v>67.489999999999995</v>
      </c>
      <c r="E58" s="9" t="s">
        <v>29</v>
      </c>
    </row>
    <row r="59" spans="1:5" x14ac:dyDescent="0.25">
      <c r="A59" s="6" t="s">
        <v>74</v>
      </c>
      <c r="B59" s="7">
        <v>65734315446</v>
      </c>
      <c r="C59" s="7" t="s">
        <v>75</v>
      </c>
      <c r="D59" s="8">
        <v>86.94</v>
      </c>
      <c r="E59" s="9" t="s">
        <v>29</v>
      </c>
    </row>
    <row r="60" spans="1:5" x14ac:dyDescent="0.25">
      <c r="A60" s="6" t="s">
        <v>17</v>
      </c>
      <c r="B60" s="7">
        <v>44138062462</v>
      </c>
      <c r="C60" s="7" t="s">
        <v>24</v>
      </c>
      <c r="D60" s="8">
        <v>365.01</v>
      </c>
      <c r="E60" s="9" t="s">
        <v>29</v>
      </c>
    </row>
    <row r="61" spans="1:5" x14ac:dyDescent="0.25">
      <c r="A61" s="6" t="s">
        <v>18</v>
      </c>
      <c r="B61" s="7">
        <v>90373162012</v>
      </c>
      <c r="C61" s="7" t="s">
        <v>13</v>
      </c>
      <c r="D61" s="8">
        <v>657.07</v>
      </c>
      <c r="E61" s="9" t="s">
        <v>29</v>
      </c>
    </row>
    <row r="62" spans="1:5" x14ac:dyDescent="0.25">
      <c r="A62" s="6" t="s">
        <v>122</v>
      </c>
      <c r="B62" s="26" t="s">
        <v>123</v>
      </c>
      <c r="C62" s="7" t="s">
        <v>121</v>
      </c>
      <c r="D62" s="8">
        <v>1447.13</v>
      </c>
      <c r="E62" s="9" t="s">
        <v>29</v>
      </c>
    </row>
    <row r="63" spans="1:5" x14ac:dyDescent="0.25">
      <c r="A63" s="6" t="s">
        <v>18</v>
      </c>
      <c r="B63" s="7">
        <v>90373162012</v>
      </c>
      <c r="C63" s="7" t="s">
        <v>13</v>
      </c>
      <c r="D63" s="8">
        <v>220.2</v>
      </c>
      <c r="E63" s="9" t="s">
        <v>29</v>
      </c>
    </row>
    <row r="64" spans="1:5" x14ac:dyDescent="0.25">
      <c r="A64" s="6" t="s">
        <v>20</v>
      </c>
      <c r="B64" s="7">
        <v>62226620908</v>
      </c>
      <c r="C64" s="7" t="s">
        <v>23</v>
      </c>
      <c r="D64" s="8">
        <v>5499.49</v>
      </c>
      <c r="E64" s="9" t="s">
        <v>29</v>
      </c>
    </row>
    <row r="65" spans="1:7" x14ac:dyDescent="0.25">
      <c r="A65" s="6" t="s">
        <v>17</v>
      </c>
      <c r="B65" s="7">
        <v>44138062462</v>
      </c>
      <c r="C65" s="7" t="s">
        <v>24</v>
      </c>
      <c r="D65" s="8">
        <v>6182.54</v>
      </c>
      <c r="E65" s="9" t="s">
        <v>29</v>
      </c>
    </row>
    <row r="66" spans="1:7" x14ac:dyDescent="0.25">
      <c r="A66" s="6" t="s">
        <v>18</v>
      </c>
      <c r="B66" s="7">
        <v>90373162012</v>
      </c>
      <c r="C66" s="7" t="s">
        <v>13</v>
      </c>
      <c r="D66" s="8">
        <v>131.65</v>
      </c>
      <c r="E66" s="9" t="s">
        <v>29</v>
      </c>
    </row>
    <row r="67" spans="1:7" x14ac:dyDescent="0.25">
      <c r="A67" s="6" t="s">
        <v>70</v>
      </c>
      <c r="B67" s="7">
        <v>17091086337</v>
      </c>
      <c r="C67" s="7" t="s">
        <v>13</v>
      </c>
      <c r="D67" s="8">
        <v>811.97</v>
      </c>
      <c r="E67" s="9" t="s">
        <v>29</v>
      </c>
    </row>
    <row r="68" spans="1:7" x14ac:dyDescent="0.25">
      <c r="A68" s="6" t="s">
        <v>18</v>
      </c>
      <c r="B68" s="7">
        <v>90373162012</v>
      </c>
      <c r="C68" s="7" t="s">
        <v>13</v>
      </c>
      <c r="D68" s="8">
        <v>11434.98</v>
      </c>
      <c r="E68" s="9" t="s">
        <v>29</v>
      </c>
    </row>
    <row r="69" spans="1:7" x14ac:dyDescent="0.25">
      <c r="A69" s="6" t="s">
        <v>179</v>
      </c>
      <c r="B69" s="7">
        <v>61402296318</v>
      </c>
      <c r="C69" s="7" t="s">
        <v>13</v>
      </c>
      <c r="D69" s="8">
        <v>249.78</v>
      </c>
      <c r="E69" s="9" t="s">
        <v>60</v>
      </c>
    </row>
    <row r="70" spans="1:7" x14ac:dyDescent="0.25">
      <c r="A70" s="6" t="s">
        <v>149</v>
      </c>
      <c r="B70" s="26" t="s">
        <v>150</v>
      </c>
      <c r="C70" s="7" t="s">
        <v>23</v>
      </c>
      <c r="D70" s="8">
        <v>2.85</v>
      </c>
      <c r="E70" s="9" t="s">
        <v>42</v>
      </c>
    </row>
    <row r="71" spans="1:7" x14ac:dyDescent="0.25">
      <c r="A71" s="6" t="s">
        <v>149</v>
      </c>
      <c r="B71" s="26" t="s">
        <v>150</v>
      </c>
      <c r="C71" s="7" t="s">
        <v>23</v>
      </c>
      <c r="D71" s="8">
        <v>2.85</v>
      </c>
      <c r="E71" s="9" t="s">
        <v>42</v>
      </c>
    </row>
    <row r="72" spans="1:7" s="22" customFormat="1" x14ac:dyDescent="0.25">
      <c r="A72" s="6" t="s">
        <v>63</v>
      </c>
      <c r="B72" s="7">
        <v>63073332379</v>
      </c>
      <c r="C72" s="7" t="s">
        <v>23</v>
      </c>
      <c r="D72" s="36">
        <v>1335.59</v>
      </c>
      <c r="E72" s="9" t="s">
        <v>42</v>
      </c>
      <c r="G72" s="23"/>
    </row>
    <row r="73" spans="1:7" x14ac:dyDescent="0.25">
      <c r="A73" s="6" t="s">
        <v>176</v>
      </c>
      <c r="B73" s="7">
        <v>73660371074</v>
      </c>
      <c r="C73" s="7" t="s">
        <v>177</v>
      </c>
      <c r="D73" s="8">
        <v>293.55</v>
      </c>
      <c r="E73" s="9" t="s">
        <v>180</v>
      </c>
    </row>
    <row r="74" spans="1:7" x14ac:dyDescent="0.25">
      <c r="A74" s="6" t="s">
        <v>179</v>
      </c>
      <c r="B74" s="7">
        <v>61402296318</v>
      </c>
      <c r="C74" s="7" t="s">
        <v>13</v>
      </c>
      <c r="D74" s="8">
        <v>249.78</v>
      </c>
      <c r="E74" s="9" t="s">
        <v>60</v>
      </c>
    </row>
    <row r="75" spans="1:7" x14ac:dyDescent="0.25">
      <c r="A75" s="6" t="s">
        <v>181</v>
      </c>
      <c r="B75" s="7">
        <v>39557415496</v>
      </c>
      <c r="C75" s="7" t="s">
        <v>23</v>
      </c>
      <c r="D75" s="8">
        <v>390</v>
      </c>
      <c r="E75" s="9" t="s">
        <v>110</v>
      </c>
    </row>
    <row r="76" spans="1:7" x14ac:dyDescent="0.25">
      <c r="A76" s="6" t="s">
        <v>99</v>
      </c>
      <c r="B76" s="26" t="s">
        <v>100</v>
      </c>
      <c r="C76" s="7" t="s">
        <v>13</v>
      </c>
      <c r="D76" s="8">
        <v>29.48</v>
      </c>
      <c r="E76" s="9" t="s">
        <v>110</v>
      </c>
    </row>
    <row r="77" spans="1:7" x14ac:dyDescent="0.25">
      <c r="A77" s="6" t="s">
        <v>131</v>
      </c>
      <c r="B77" s="7">
        <v>87120007882</v>
      </c>
      <c r="C77" s="7" t="s">
        <v>121</v>
      </c>
      <c r="D77" s="8">
        <v>3.19</v>
      </c>
      <c r="E77" s="9" t="s">
        <v>46</v>
      </c>
    </row>
    <row r="78" spans="1:7" x14ac:dyDescent="0.25">
      <c r="A78" s="6" t="s">
        <v>182</v>
      </c>
      <c r="B78" s="26" t="s">
        <v>183</v>
      </c>
      <c r="C78" s="7" t="s">
        <v>13</v>
      </c>
      <c r="D78" s="8">
        <v>50</v>
      </c>
      <c r="E78" s="9" t="s">
        <v>50</v>
      </c>
    </row>
    <row r="79" spans="1:7" x14ac:dyDescent="0.25">
      <c r="A79" s="16" t="s">
        <v>37</v>
      </c>
      <c r="B79" s="7"/>
      <c r="C79" s="6"/>
      <c r="D79" s="8">
        <v>188.64</v>
      </c>
      <c r="E79" s="6" t="s">
        <v>82</v>
      </c>
    </row>
    <row r="80" spans="1:7" x14ac:dyDescent="0.25">
      <c r="A80" s="17"/>
      <c r="B80" s="18"/>
      <c r="C80" s="19"/>
      <c r="D80" s="20">
        <f>672</f>
        <v>672</v>
      </c>
      <c r="E80" s="28" t="s">
        <v>81</v>
      </c>
    </row>
    <row r="81" spans="1:5" x14ac:dyDescent="0.25">
      <c r="A81" s="17"/>
      <c r="B81" s="18"/>
      <c r="C81" s="19"/>
      <c r="D81" s="20">
        <f>1734.22+12108.2+2431.45+12895.14+228873</f>
        <v>258042.01</v>
      </c>
      <c r="E81" s="28" t="s">
        <v>83</v>
      </c>
    </row>
    <row r="82" spans="1:5" x14ac:dyDescent="0.25">
      <c r="A82" s="17"/>
      <c r="B82" s="18"/>
      <c r="C82" s="19"/>
      <c r="D82" s="20">
        <f>286.15+1997.86+71.5+2127.71+36582.12</f>
        <v>41065.340000000004</v>
      </c>
      <c r="E82" s="28" t="s">
        <v>84</v>
      </c>
    </row>
    <row r="83" spans="1:5" x14ac:dyDescent="0.25">
      <c r="A83" s="17"/>
      <c r="B83" s="18"/>
      <c r="C83" s="19"/>
      <c r="D83" s="20">
        <f>300+29100+1182.88</f>
        <v>30582.880000000001</v>
      </c>
      <c r="E83" s="28" t="s">
        <v>85</v>
      </c>
    </row>
    <row r="84" spans="1:5" x14ac:dyDescent="0.25">
      <c r="A84" s="17"/>
      <c r="B84" s="18"/>
      <c r="C84" s="19"/>
      <c r="D84" s="20">
        <f>1749+300</f>
        <v>2049</v>
      </c>
      <c r="E84" s="28" t="s">
        <v>44</v>
      </c>
    </row>
    <row r="85" spans="1:5" x14ac:dyDescent="0.25">
      <c r="A85" s="17"/>
      <c r="B85" s="18"/>
      <c r="C85" s="19"/>
      <c r="D85" s="20">
        <f>39.82+121.36+39.82+903.89+4014.28+410.7</f>
        <v>5529.87</v>
      </c>
      <c r="E85" s="28" t="s">
        <v>86</v>
      </c>
    </row>
    <row r="86" spans="1:5" x14ac:dyDescent="0.25">
      <c r="A86" s="17"/>
      <c r="B86" s="18"/>
      <c r="C86" s="19"/>
      <c r="D86" s="20">
        <f>10+60+125</f>
        <v>195</v>
      </c>
      <c r="E86" s="28" t="s">
        <v>53</v>
      </c>
    </row>
    <row r="87" spans="1:5" x14ac:dyDescent="0.25">
      <c r="A87" s="43" t="s">
        <v>163</v>
      </c>
      <c r="B87" s="43"/>
      <c r="C87" s="14"/>
      <c r="D87" s="13">
        <f>SUM(D10:D86)</f>
        <v>381120.58</v>
      </c>
      <c r="E87" s="15"/>
    </row>
    <row r="88" spans="1:5" x14ac:dyDescent="0.25">
      <c r="D88" s="4"/>
    </row>
    <row r="89" spans="1:5" x14ac:dyDescent="0.25">
      <c r="D89" s="42" t="s">
        <v>36</v>
      </c>
      <c r="E89" s="42"/>
    </row>
    <row r="90" spans="1:5" x14ac:dyDescent="0.25">
      <c r="D90" s="4"/>
    </row>
    <row r="91" spans="1:5" x14ac:dyDescent="0.25">
      <c r="D91" s="4"/>
    </row>
    <row r="92" spans="1:5" x14ac:dyDescent="0.25">
      <c r="D92" s="4"/>
    </row>
    <row r="93" spans="1:5" x14ac:dyDescent="0.25">
      <c r="D93" s="4"/>
    </row>
    <row r="94" spans="1:5" x14ac:dyDescent="0.25">
      <c r="D94" s="4"/>
    </row>
    <row r="95" spans="1:5" x14ac:dyDescent="0.25">
      <c r="D95" s="4"/>
    </row>
    <row r="96" spans="1:5" x14ac:dyDescent="0.25">
      <c r="D96" s="4"/>
    </row>
    <row r="97" spans="1:7" x14ac:dyDescent="0.25">
      <c r="D97" s="4"/>
    </row>
    <row r="98" spans="1:7" x14ac:dyDescent="0.25">
      <c r="D98" s="4"/>
    </row>
    <row r="99" spans="1:7" x14ac:dyDescent="0.25">
      <c r="D99" s="4"/>
    </row>
    <row r="100" spans="1:7" x14ac:dyDescent="0.25">
      <c r="D100" s="4"/>
    </row>
    <row r="101" spans="1:7" x14ac:dyDescent="0.25">
      <c r="D101" s="4"/>
    </row>
    <row r="102" spans="1:7" x14ac:dyDescent="0.25">
      <c r="D102" s="4"/>
    </row>
    <row r="103" spans="1:7" s="5" customFormat="1" x14ac:dyDescent="0.25">
      <c r="A103" s="28"/>
      <c r="B103" s="39"/>
      <c r="C103" s="28"/>
      <c r="D103" s="4"/>
      <c r="F103" s="28"/>
      <c r="G103" s="28"/>
    </row>
    <row r="104" spans="1:7" s="5" customFormat="1" x14ac:dyDescent="0.25">
      <c r="A104" s="28"/>
      <c r="B104" s="39"/>
      <c r="C104" s="28"/>
      <c r="D104" s="4"/>
      <c r="F104" s="28"/>
      <c r="G104" s="28"/>
    </row>
    <row r="105" spans="1:7" s="5" customFormat="1" x14ac:dyDescent="0.25">
      <c r="A105" s="28"/>
      <c r="B105" s="39"/>
      <c r="C105" s="28"/>
      <c r="D105" s="4"/>
      <c r="F105" s="28"/>
      <c r="G105" s="28"/>
    </row>
    <row r="106" spans="1:7" s="5" customFormat="1" x14ac:dyDescent="0.25">
      <c r="A106" s="28"/>
      <c r="B106" s="39"/>
      <c r="C106" s="28"/>
      <c r="D106" s="4"/>
      <c r="F106" s="28"/>
      <c r="G106" s="28"/>
    </row>
    <row r="107" spans="1:7" s="5" customFormat="1" x14ac:dyDescent="0.25">
      <c r="A107" s="28"/>
      <c r="B107" s="39"/>
      <c r="C107" s="28"/>
      <c r="D107" s="4"/>
      <c r="F107" s="28"/>
      <c r="G107" s="28"/>
    </row>
  </sheetData>
  <mergeCells count="4">
    <mergeCell ref="B6:D6"/>
    <mergeCell ref="B7:D7"/>
    <mergeCell ref="A87:B87"/>
    <mergeCell ref="D89:E89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"/>
  <sheetViews>
    <sheetView topLeftCell="A22" zoomScale="170" zoomScaleNormal="170" workbookViewId="0">
      <selection activeCell="A24" sqref="A24:XFD24"/>
    </sheetView>
  </sheetViews>
  <sheetFormatPr defaultRowHeight="15" x14ac:dyDescent="0.25"/>
  <cols>
    <col min="1" max="1" width="38.5703125" style="28" customWidth="1"/>
    <col min="2" max="2" width="14" style="37" customWidth="1"/>
    <col min="3" max="3" width="16.5703125" style="28" customWidth="1"/>
    <col min="4" max="4" width="16.7109375" style="28" customWidth="1"/>
    <col min="5" max="5" width="35.5703125" style="5" customWidth="1"/>
    <col min="6" max="6" width="9.140625" style="28"/>
    <col min="7" max="7" width="17.28515625" style="28" customWidth="1"/>
    <col min="8" max="16384" width="9.140625" style="28"/>
  </cols>
  <sheetData>
    <row r="1" spans="1:5" ht="15.75" x14ac:dyDescent="0.25">
      <c r="A1" s="3" t="s">
        <v>0</v>
      </c>
    </row>
    <row r="2" spans="1:5" ht="15.75" x14ac:dyDescent="0.25">
      <c r="A2" s="3" t="s">
        <v>1</v>
      </c>
    </row>
    <row r="3" spans="1:5" ht="15.75" x14ac:dyDescent="0.25">
      <c r="A3" s="3" t="s">
        <v>2</v>
      </c>
    </row>
    <row r="4" spans="1:5" ht="15.75" x14ac:dyDescent="0.25">
      <c r="A4" s="2" t="s">
        <v>10</v>
      </c>
    </row>
    <row r="6" spans="1:5" x14ac:dyDescent="0.25">
      <c r="B6" s="42" t="s">
        <v>3</v>
      </c>
      <c r="C6" s="42"/>
      <c r="D6" s="42"/>
    </row>
    <row r="7" spans="1:5" x14ac:dyDescent="0.25">
      <c r="B7" s="42" t="s">
        <v>143</v>
      </c>
      <c r="C7" s="42"/>
      <c r="D7" s="42"/>
    </row>
    <row r="9" spans="1:5" ht="30.75" customHeight="1" x14ac:dyDescent="0.25">
      <c r="A9" s="10" t="s">
        <v>5</v>
      </c>
      <c r="B9" s="11" t="s">
        <v>6</v>
      </c>
      <c r="C9" s="10" t="s">
        <v>7</v>
      </c>
      <c r="D9" s="10" t="s">
        <v>8</v>
      </c>
      <c r="E9" s="12" t="s">
        <v>9</v>
      </c>
    </row>
    <row r="10" spans="1:5" x14ac:dyDescent="0.25">
      <c r="A10" s="6" t="s">
        <v>145</v>
      </c>
      <c r="B10" s="26" t="s">
        <v>146</v>
      </c>
      <c r="C10" s="7" t="s">
        <v>13</v>
      </c>
      <c r="D10" s="8">
        <v>20</v>
      </c>
      <c r="E10" s="9" t="s">
        <v>59</v>
      </c>
    </row>
    <row r="11" spans="1:5" x14ac:dyDescent="0.25">
      <c r="A11" s="6" t="s">
        <v>56</v>
      </c>
      <c r="B11" s="7">
        <v>17847110267</v>
      </c>
      <c r="C11" s="7" t="s">
        <v>23</v>
      </c>
      <c r="D11" s="8">
        <v>124.45</v>
      </c>
      <c r="E11" s="9" t="s">
        <v>27</v>
      </c>
    </row>
    <row r="12" spans="1:5" x14ac:dyDescent="0.25">
      <c r="A12" s="6" t="s">
        <v>147</v>
      </c>
      <c r="B12" s="26" t="s">
        <v>148</v>
      </c>
      <c r="C12" s="7" t="s">
        <v>12</v>
      </c>
      <c r="D12" s="8">
        <v>84</v>
      </c>
      <c r="E12" s="9" t="s">
        <v>110</v>
      </c>
    </row>
    <row r="13" spans="1:5" x14ac:dyDescent="0.25">
      <c r="A13" s="6" t="s">
        <v>149</v>
      </c>
      <c r="B13" s="26" t="s">
        <v>150</v>
      </c>
      <c r="C13" s="7" t="s">
        <v>23</v>
      </c>
      <c r="D13" s="8">
        <v>2.86</v>
      </c>
      <c r="E13" s="9" t="s">
        <v>42</v>
      </c>
    </row>
    <row r="14" spans="1:5" x14ac:dyDescent="0.25">
      <c r="A14" s="6" t="s">
        <v>151</v>
      </c>
      <c r="B14" s="26" t="s">
        <v>152</v>
      </c>
      <c r="C14" s="7" t="s">
        <v>153</v>
      </c>
      <c r="D14" s="8">
        <v>1361.2</v>
      </c>
      <c r="E14" s="9" t="s">
        <v>42</v>
      </c>
    </row>
    <row r="15" spans="1:5" x14ac:dyDescent="0.25">
      <c r="A15" s="6" t="s">
        <v>151</v>
      </c>
      <c r="B15" s="26" t="s">
        <v>152</v>
      </c>
      <c r="C15" s="7" t="s">
        <v>153</v>
      </c>
      <c r="D15" s="8">
        <v>1538.53</v>
      </c>
      <c r="E15" s="9" t="s">
        <v>42</v>
      </c>
    </row>
    <row r="16" spans="1:5" x14ac:dyDescent="0.25">
      <c r="A16" s="6" t="s">
        <v>80</v>
      </c>
      <c r="B16" s="7">
        <v>90935624629</v>
      </c>
      <c r="C16" s="7" t="s">
        <v>13</v>
      </c>
      <c r="D16" s="8">
        <v>3316.6</v>
      </c>
      <c r="E16" s="9" t="s">
        <v>42</v>
      </c>
    </row>
    <row r="17" spans="1:5" x14ac:dyDescent="0.25">
      <c r="A17" s="6" t="s">
        <v>151</v>
      </c>
      <c r="B17" s="26" t="s">
        <v>152</v>
      </c>
      <c r="C17" s="7" t="s">
        <v>153</v>
      </c>
      <c r="D17" s="8">
        <v>13019.55</v>
      </c>
      <c r="E17" s="9" t="s">
        <v>42</v>
      </c>
    </row>
    <row r="18" spans="1:5" x14ac:dyDescent="0.25">
      <c r="A18" s="6" t="s">
        <v>15</v>
      </c>
      <c r="B18" s="7">
        <v>66697874792</v>
      </c>
      <c r="C18" s="7" t="s">
        <v>13</v>
      </c>
      <c r="D18" s="8">
        <v>99.53</v>
      </c>
      <c r="E18" s="9" t="s">
        <v>27</v>
      </c>
    </row>
    <row r="19" spans="1:5" x14ac:dyDescent="0.25">
      <c r="A19" s="6" t="s">
        <v>154</v>
      </c>
      <c r="B19" s="7">
        <v>94472454976</v>
      </c>
      <c r="C19" s="7" t="s">
        <v>25</v>
      </c>
      <c r="D19" s="8">
        <v>3395.15</v>
      </c>
      <c r="E19" s="9" t="s">
        <v>155</v>
      </c>
    </row>
    <row r="20" spans="1:5" x14ac:dyDescent="0.25">
      <c r="A20" s="6" t="s">
        <v>156</v>
      </c>
      <c r="B20" s="7">
        <v>76576861981</v>
      </c>
      <c r="C20" s="7" t="s">
        <v>13</v>
      </c>
      <c r="D20" s="8">
        <v>60</v>
      </c>
      <c r="E20" s="9" t="s">
        <v>110</v>
      </c>
    </row>
    <row r="21" spans="1:5" x14ac:dyDescent="0.25">
      <c r="A21" s="6" t="s">
        <v>156</v>
      </c>
      <c r="B21" s="7">
        <v>76576861981</v>
      </c>
      <c r="C21" s="7" t="s">
        <v>13</v>
      </c>
      <c r="D21" s="8">
        <v>200</v>
      </c>
      <c r="E21" s="9" t="s">
        <v>50</v>
      </c>
    </row>
    <row r="22" spans="1:5" x14ac:dyDescent="0.25">
      <c r="A22" s="6" t="s">
        <v>76</v>
      </c>
      <c r="B22" s="26" t="s">
        <v>77</v>
      </c>
      <c r="C22" s="7" t="s">
        <v>78</v>
      </c>
      <c r="D22" s="8">
        <v>165</v>
      </c>
      <c r="E22" s="9" t="s">
        <v>45</v>
      </c>
    </row>
    <row r="23" spans="1:5" x14ac:dyDescent="0.25">
      <c r="A23" s="6" t="s">
        <v>47</v>
      </c>
      <c r="B23" s="7">
        <v>55610250666</v>
      </c>
      <c r="C23" s="7" t="s">
        <v>13</v>
      </c>
      <c r="D23" s="8">
        <v>1289.01</v>
      </c>
      <c r="E23" s="9" t="s">
        <v>45</v>
      </c>
    </row>
    <row r="24" spans="1:5" x14ac:dyDescent="0.25">
      <c r="A24" s="6" t="s">
        <v>74</v>
      </c>
      <c r="B24" s="7">
        <v>65734315446</v>
      </c>
      <c r="C24" s="7" t="s">
        <v>75</v>
      </c>
      <c r="D24" s="8">
        <v>86.94</v>
      </c>
      <c r="E24" s="9" t="s">
        <v>29</v>
      </c>
    </row>
    <row r="25" spans="1:5" x14ac:dyDescent="0.25">
      <c r="A25" s="6" t="s">
        <v>120</v>
      </c>
      <c r="B25" s="7">
        <v>2359254184</v>
      </c>
      <c r="C25" s="7" t="s">
        <v>121</v>
      </c>
      <c r="D25" s="8">
        <v>242</v>
      </c>
      <c r="E25" s="9" t="s">
        <v>29</v>
      </c>
    </row>
    <row r="26" spans="1:5" x14ac:dyDescent="0.25">
      <c r="A26" s="6" t="s">
        <v>70</v>
      </c>
      <c r="B26" s="7">
        <v>17091086337</v>
      </c>
      <c r="C26" s="7" t="s">
        <v>13</v>
      </c>
      <c r="D26" s="8">
        <v>301.18</v>
      </c>
      <c r="E26" s="9" t="s">
        <v>29</v>
      </c>
    </row>
    <row r="27" spans="1:5" x14ac:dyDescent="0.25">
      <c r="A27" s="6" t="s">
        <v>17</v>
      </c>
      <c r="B27" s="7">
        <v>44138062462</v>
      </c>
      <c r="C27" s="7" t="s">
        <v>24</v>
      </c>
      <c r="D27" s="8">
        <v>346.28</v>
      </c>
      <c r="E27" s="9" t="s">
        <v>29</v>
      </c>
    </row>
    <row r="28" spans="1:5" x14ac:dyDescent="0.25">
      <c r="A28" s="6" t="s">
        <v>18</v>
      </c>
      <c r="B28" s="7">
        <v>90373162012</v>
      </c>
      <c r="C28" s="7" t="s">
        <v>13</v>
      </c>
      <c r="D28" s="8">
        <v>425.58</v>
      </c>
      <c r="E28" s="9" t="s">
        <v>29</v>
      </c>
    </row>
    <row r="29" spans="1:5" x14ac:dyDescent="0.25">
      <c r="A29" s="6" t="s">
        <v>20</v>
      </c>
      <c r="B29" s="7">
        <v>62226620908</v>
      </c>
      <c r="C29" s="7" t="s">
        <v>23</v>
      </c>
      <c r="D29" s="8">
        <v>386.61</v>
      </c>
      <c r="E29" s="9" t="s">
        <v>29</v>
      </c>
    </row>
    <row r="30" spans="1:5" x14ac:dyDescent="0.25">
      <c r="A30" s="6" t="s">
        <v>122</v>
      </c>
      <c r="B30" s="26" t="s">
        <v>123</v>
      </c>
      <c r="C30" s="7" t="s">
        <v>121</v>
      </c>
      <c r="D30" s="8">
        <v>1440.82</v>
      </c>
      <c r="E30" s="9" t="s">
        <v>29</v>
      </c>
    </row>
    <row r="31" spans="1:5" x14ac:dyDescent="0.25">
      <c r="A31" s="6" t="s">
        <v>51</v>
      </c>
      <c r="B31" s="7">
        <v>52869401719</v>
      </c>
      <c r="C31" s="7" t="s">
        <v>13</v>
      </c>
      <c r="D31" s="8">
        <v>18.75</v>
      </c>
      <c r="E31" s="9" t="s">
        <v>46</v>
      </c>
    </row>
    <row r="32" spans="1:5" x14ac:dyDescent="0.25">
      <c r="A32" s="6" t="s">
        <v>48</v>
      </c>
      <c r="B32" s="7">
        <v>89406825003</v>
      </c>
      <c r="C32" s="7" t="s">
        <v>13</v>
      </c>
      <c r="D32" s="8">
        <v>330.25</v>
      </c>
      <c r="E32" s="9" t="s">
        <v>46</v>
      </c>
    </row>
    <row r="33" spans="1:5" x14ac:dyDescent="0.25">
      <c r="A33" s="6" t="s">
        <v>49</v>
      </c>
      <c r="B33" s="7">
        <v>84923155727</v>
      </c>
      <c r="C33" s="7" t="s">
        <v>13</v>
      </c>
      <c r="D33" s="8">
        <v>705.91</v>
      </c>
      <c r="E33" s="9" t="s">
        <v>46</v>
      </c>
    </row>
    <row r="34" spans="1:5" x14ac:dyDescent="0.25">
      <c r="A34" s="6" t="s">
        <v>92</v>
      </c>
      <c r="B34" s="26" t="s">
        <v>93</v>
      </c>
      <c r="C34" s="7" t="s">
        <v>13</v>
      </c>
      <c r="D34" s="8">
        <v>196.25</v>
      </c>
      <c r="E34" s="9" t="s">
        <v>27</v>
      </c>
    </row>
    <row r="35" spans="1:5" x14ac:dyDescent="0.25">
      <c r="A35" s="6" t="s">
        <v>66</v>
      </c>
      <c r="B35" s="7">
        <v>29524210204</v>
      </c>
      <c r="C35" s="7" t="s">
        <v>23</v>
      </c>
      <c r="D35" s="8">
        <v>207.62</v>
      </c>
      <c r="E35" s="9" t="s">
        <v>60</v>
      </c>
    </row>
    <row r="36" spans="1:5" x14ac:dyDescent="0.25">
      <c r="A36" s="6" t="s">
        <v>68</v>
      </c>
      <c r="B36" s="7">
        <v>87311810356</v>
      </c>
      <c r="C36" s="7" t="s">
        <v>69</v>
      </c>
      <c r="D36" s="8">
        <v>14.06</v>
      </c>
      <c r="E36" s="9" t="s">
        <v>60</v>
      </c>
    </row>
    <row r="37" spans="1:5" x14ac:dyDescent="0.25">
      <c r="A37" s="6" t="s">
        <v>67</v>
      </c>
      <c r="B37" s="7">
        <v>81793146560</v>
      </c>
      <c r="C37" s="7" t="s">
        <v>23</v>
      </c>
      <c r="D37" s="8">
        <v>42.81</v>
      </c>
      <c r="E37" s="9" t="s">
        <v>60</v>
      </c>
    </row>
    <row r="38" spans="1:5" x14ac:dyDescent="0.25">
      <c r="A38" s="6" t="s">
        <v>17</v>
      </c>
      <c r="B38" s="7">
        <v>44138062462</v>
      </c>
      <c r="C38" s="7" t="s">
        <v>24</v>
      </c>
      <c r="D38" s="8">
        <v>61.5</v>
      </c>
      <c r="E38" s="9" t="s">
        <v>29</v>
      </c>
    </row>
    <row r="39" spans="1:5" x14ac:dyDescent="0.25">
      <c r="A39" s="6" t="s">
        <v>18</v>
      </c>
      <c r="B39" s="7">
        <v>90373162012</v>
      </c>
      <c r="C39" s="7" t="s">
        <v>13</v>
      </c>
      <c r="D39" s="8">
        <v>53.84</v>
      </c>
      <c r="E39" s="9" t="s">
        <v>29</v>
      </c>
    </row>
    <row r="40" spans="1:5" x14ac:dyDescent="0.25">
      <c r="A40" s="6" t="s">
        <v>74</v>
      </c>
      <c r="B40" s="7">
        <v>65734315446</v>
      </c>
      <c r="C40" s="7" t="s">
        <v>75</v>
      </c>
      <c r="D40" s="8">
        <v>86.94</v>
      </c>
      <c r="E40" s="9" t="s">
        <v>29</v>
      </c>
    </row>
    <row r="41" spans="1:5" x14ac:dyDescent="0.25">
      <c r="A41" s="6" t="s">
        <v>74</v>
      </c>
      <c r="B41" s="7">
        <v>65734315446</v>
      </c>
      <c r="C41" s="7" t="s">
        <v>75</v>
      </c>
      <c r="D41" s="8">
        <v>86.94</v>
      </c>
      <c r="E41" s="9" t="s">
        <v>29</v>
      </c>
    </row>
    <row r="42" spans="1:5" x14ac:dyDescent="0.25">
      <c r="A42" s="6" t="s">
        <v>74</v>
      </c>
      <c r="B42" s="7">
        <v>65734315446</v>
      </c>
      <c r="C42" s="7" t="s">
        <v>75</v>
      </c>
      <c r="D42" s="8">
        <v>86.94</v>
      </c>
      <c r="E42" s="9" t="s">
        <v>29</v>
      </c>
    </row>
    <row r="43" spans="1:5" x14ac:dyDescent="0.25">
      <c r="A43" s="6" t="s">
        <v>17</v>
      </c>
      <c r="B43" s="7">
        <v>44138062462</v>
      </c>
      <c r="C43" s="7" t="s">
        <v>24</v>
      </c>
      <c r="D43" s="8">
        <v>5385</v>
      </c>
      <c r="E43" s="9" t="s">
        <v>29</v>
      </c>
    </row>
    <row r="44" spans="1:5" x14ac:dyDescent="0.25">
      <c r="A44" s="6" t="s">
        <v>20</v>
      </c>
      <c r="B44" s="7">
        <v>62226620908</v>
      </c>
      <c r="C44" s="7" t="s">
        <v>23</v>
      </c>
      <c r="D44" s="8">
        <v>2959.27</v>
      </c>
      <c r="E44" s="9" t="s">
        <v>110</v>
      </c>
    </row>
    <row r="45" spans="1:5" x14ac:dyDescent="0.25">
      <c r="A45" s="6" t="s">
        <v>18</v>
      </c>
      <c r="B45" s="7">
        <v>90373162012</v>
      </c>
      <c r="C45" s="7" t="s">
        <v>13</v>
      </c>
      <c r="D45" s="8">
        <v>531.28</v>
      </c>
      <c r="E45" s="9" t="s">
        <v>29</v>
      </c>
    </row>
    <row r="46" spans="1:5" x14ac:dyDescent="0.25">
      <c r="A46" s="6" t="s">
        <v>18</v>
      </c>
      <c r="B46" s="7">
        <v>90373162012</v>
      </c>
      <c r="C46" s="7" t="s">
        <v>13</v>
      </c>
      <c r="D46" s="8">
        <v>110.38</v>
      </c>
      <c r="E46" s="9" t="s">
        <v>29</v>
      </c>
    </row>
    <row r="47" spans="1:5" x14ac:dyDescent="0.25">
      <c r="A47" s="6" t="s">
        <v>120</v>
      </c>
      <c r="B47" s="7">
        <v>2359254184</v>
      </c>
      <c r="C47" s="7" t="s">
        <v>121</v>
      </c>
      <c r="D47" s="8">
        <v>1466.38</v>
      </c>
      <c r="E47" s="9" t="s">
        <v>29</v>
      </c>
    </row>
    <row r="48" spans="1:5" x14ac:dyDescent="0.25">
      <c r="A48" s="6" t="s">
        <v>18</v>
      </c>
      <c r="B48" s="7">
        <v>90373162012</v>
      </c>
      <c r="C48" s="7" t="s">
        <v>13</v>
      </c>
      <c r="D48" s="8">
        <v>182.59</v>
      </c>
      <c r="E48" s="9" t="s">
        <v>29</v>
      </c>
    </row>
    <row r="49" spans="1:7" x14ac:dyDescent="0.25">
      <c r="A49" s="6" t="s">
        <v>18</v>
      </c>
      <c r="B49" s="7">
        <v>90373162012</v>
      </c>
      <c r="C49" s="7" t="s">
        <v>13</v>
      </c>
      <c r="D49" s="8">
        <v>9599.59</v>
      </c>
      <c r="E49" s="9" t="s">
        <v>29</v>
      </c>
    </row>
    <row r="50" spans="1:7" x14ac:dyDescent="0.25">
      <c r="A50" s="6" t="s">
        <v>17</v>
      </c>
      <c r="B50" s="7">
        <v>44138062462</v>
      </c>
      <c r="C50" s="7" t="s">
        <v>24</v>
      </c>
      <c r="D50" s="8">
        <v>181.9</v>
      </c>
      <c r="E50" s="9" t="s">
        <v>29</v>
      </c>
    </row>
    <row r="51" spans="1:7" x14ac:dyDescent="0.25">
      <c r="A51" s="6" t="s">
        <v>122</v>
      </c>
      <c r="B51" s="26" t="s">
        <v>123</v>
      </c>
      <c r="C51" s="7" t="s">
        <v>121</v>
      </c>
      <c r="D51" s="8">
        <v>745.93</v>
      </c>
      <c r="E51" s="9" t="s">
        <v>29</v>
      </c>
    </row>
    <row r="52" spans="1:7" x14ac:dyDescent="0.25">
      <c r="A52" s="6" t="s">
        <v>70</v>
      </c>
      <c r="B52" s="7">
        <v>17091086337</v>
      </c>
      <c r="C52" s="7" t="s">
        <v>13</v>
      </c>
      <c r="D52" s="8">
        <v>443.94</v>
      </c>
      <c r="E52" s="9" t="s">
        <v>29</v>
      </c>
    </row>
    <row r="53" spans="1:7" x14ac:dyDescent="0.25">
      <c r="A53" s="6" t="s">
        <v>124</v>
      </c>
      <c r="B53" s="7">
        <v>30765863795</v>
      </c>
      <c r="C53" s="7" t="s">
        <v>13</v>
      </c>
      <c r="D53" s="8">
        <v>43.8</v>
      </c>
      <c r="E53" s="9" t="s">
        <v>125</v>
      </c>
    </row>
    <row r="54" spans="1:7" x14ac:dyDescent="0.25">
      <c r="A54" s="6" t="s">
        <v>64</v>
      </c>
      <c r="B54" s="7">
        <v>85821130368</v>
      </c>
      <c r="C54" s="7" t="s">
        <v>23</v>
      </c>
      <c r="D54" s="8">
        <v>1.66</v>
      </c>
      <c r="E54" s="9" t="s">
        <v>27</v>
      </c>
    </row>
    <row r="55" spans="1:7" x14ac:dyDescent="0.25">
      <c r="A55" s="6" t="s">
        <v>96</v>
      </c>
      <c r="B55" s="7">
        <v>29848171479</v>
      </c>
      <c r="C55" s="7" t="s">
        <v>13</v>
      </c>
      <c r="D55" s="8">
        <v>237.86</v>
      </c>
      <c r="E55" s="9" t="s">
        <v>46</v>
      </c>
    </row>
    <row r="56" spans="1:7" x14ac:dyDescent="0.25">
      <c r="A56" s="6" t="s">
        <v>94</v>
      </c>
      <c r="B56" s="26" t="s">
        <v>95</v>
      </c>
      <c r="C56" s="7" t="s">
        <v>13</v>
      </c>
      <c r="D56" s="8">
        <v>386.56</v>
      </c>
      <c r="E56" s="9" t="s">
        <v>45</v>
      </c>
    </row>
    <row r="57" spans="1:7" x14ac:dyDescent="0.25">
      <c r="A57" s="6" t="s">
        <v>48</v>
      </c>
      <c r="B57" s="7">
        <v>89406825003</v>
      </c>
      <c r="C57" s="7" t="s">
        <v>13</v>
      </c>
      <c r="D57" s="8">
        <v>43.12</v>
      </c>
      <c r="E57" s="9" t="s">
        <v>46</v>
      </c>
    </row>
    <row r="58" spans="1:7" x14ac:dyDescent="0.25">
      <c r="A58" s="6" t="s">
        <v>48</v>
      </c>
      <c r="B58" s="7">
        <v>89406825003</v>
      </c>
      <c r="C58" s="7" t="s">
        <v>13</v>
      </c>
      <c r="D58" s="8">
        <v>5.33</v>
      </c>
      <c r="E58" s="9" t="s">
        <v>46</v>
      </c>
    </row>
    <row r="59" spans="1:7" x14ac:dyDescent="0.25">
      <c r="A59" s="6" t="s">
        <v>48</v>
      </c>
      <c r="B59" s="7">
        <v>89406825003</v>
      </c>
      <c r="C59" s="7" t="s">
        <v>13</v>
      </c>
      <c r="D59" s="8">
        <v>27.37</v>
      </c>
      <c r="E59" s="9" t="s">
        <v>46</v>
      </c>
    </row>
    <row r="60" spans="1:7" x14ac:dyDescent="0.25">
      <c r="A60" s="6" t="s">
        <v>48</v>
      </c>
      <c r="B60" s="7">
        <v>89406825003</v>
      </c>
      <c r="C60" s="7" t="s">
        <v>13</v>
      </c>
      <c r="D60" s="8">
        <v>5.63</v>
      </c>
      <c r="E60" s="9" t="s">
        <v>46</v>
      </c>
    </row>
    <row r="61" spans="1:7" x14ac:dyDescent="0.25">
      <c r="A61" s="6" t="s">
        <v>48</v>
      </c>
      <c r="B61" s="7">
        <v>89406825003</v>
      </c>
      <c r="C61" s="7" t="s">
        <v>13</v>
      </c>
      <c r="D61" s="8">
        <v>10.85</v>
      </c>
      <c r="E61" s="9" t="s">
        <v>46</v>
      </c>
    </row>
    <row r="62" spans="1:7" x14ac:dyDescent="0.25">
      <c r="A62" s="6" t="s">
        <v>91</v>
      </c>
      <c r="B62" s="7">
        <v>95496741798</v>
      </c>
      <c r="C62" s="7" t="s">
        <v>13</v>
      </c>
      <c r="D62" s="8">
        <v>283.74</v>
      </c>
      <c r="E62" s="9" t="s">
        <v>45</v>
      </c>
    </row>
    <row r="63" spans="1:7" s="22" customFormat="1" x14ac:dyDescent="0.25">
      <c r="A63" s="6" t="s">
        <v>63</v>
      </c>
      <c r="B63" s="7">
        <v>63073332379</v>
      </c>
      <c r="C63" s="7" t="s">
        <v>23</v>
      </c>
      <c r="D63" s="36">
        <v>15.39</v>
      </c>
      <c r="E63" s="9" t="s">
        <v>42</v>
      </c>
      <c r="G63" s="23"/>
    </row>
    <row r="64" spans="1:7" s="22" customFormat="1" x14ac:dyDescent="0.25">
      <c r="A64" s="6" t="s">
        <v>149</v>
      </c>
      <c r="B64" s="26" t="s">
        <v>150</v>
      </c>
      <c r="C64" s="7" t="s">
        <v>23</v>
      </c>
      <c r="D64" s="8">
        <f>2.85+2.85</f>
        <v>5.7</v>
      </c>
      <c r="E64" s="9" t="s">
        <v>42</v>
      </c>
      <c r="G64" s="23"/>
    </row>
    <row r="65" spans="1:7" s="22" customFormat="1" x14ac:dyDescent="0.25">
      <c r="A65" s="6" t="s">
        <v>63</v>
      </c>
      <c r="B65" s="7">
        <v>63073332379</v>
      </c>
      <c r="C65" s="7" t="s">
        <v>23</v>
      </c>
      <c r="D65" s="36">
        <v>1288.02</v>
      </c>
      <c r="E65" s="9" t="s">
        <v>42</v>
      </c>
      <c r="G65" s="23"/>
    </row>
    <row r="66" spans="1:7" x14ac:dyDescent="0.25">
      <c r="A66" s="6" t="s">
        <v>130</v>
      </c>
      <c r="B66" s="7">
        <v>10634598453</v>
      </c>
      <c r="C66" s="7" t="s">
        <v>23</v>
      </c>
      <c r="D66" s="8">
        <v>1</v>
      </c>
      <c r="E66" s="9" t="s">
        <v>43</v>
      </c>
    </row>
    <row r="67" spans="1:7" x14ac:dyDescent="0.25">
      <c r="A67" s="6" t="s">
        <v>49</v>
      </c>
      <c r="B67" s="7">
        <v>84923155727</v>
      </c>
      <c r="C67" s="7" t="s">
        <v>13</v>
      </c>
      <c r="D67" s="8">
        <v>33.520000000000003</v>
      </c>
      <c r="E67" s="9" t="s">
        <v>46</v>
      </c>
    </row>
    <row r="68" spans="1:7" x14ac:dyDescent="0.25">
      <c r="A68" s="6" t="s">
        <v>49</v>
      </c>
      <c r="B68" s="7">
        <v>84923155727</v>
      </c>
      <c r="C68" s="7" t="s">
        <v>13</v>
      </c>
      <c r="D68" s="8">
        <v>36.770000000000003</v>
      </c>
      <c r="E68" s="9" t="s">
        <v>46</v>
      </c>
    </row>
    <row r="69" spans="1:7" x14ac:dyDescent="0.25">
      <c r="A69" s="6" t="s">
        <v>49</v>
      </c>
      <c r="B69" s="7">
        <v>84923155727</v>
      </c>
      <c r="C69" s="7" t="s">
        <v>13</v>
      </c>
      <c r="D69" s="8">
        <v>27.91</v>
      </c>
      <c r="E69" s="9" t="s">
        <v>46</v>
      </c>
    </row>
    <row r="70" spans="1:7" x14ac:dyDescent="0.25">
      <c r="A70" s="6" t="s">
        <v>98</v>
      </c>
      <c r="B70" s="7">
        <v>49980852277</v>
      </c>
      <c r="C70" s="7" t="s">
        <v>97</v>
      </c>
      <c r="D70" s="8">
        <v>213.25</v>
      </c>
      <c r="E70" s="9" t="s">
        <v>46</v>
      </c>
    </row>
    <row r="71" spans="1:7" x14ac:dyDescent="0.25">
      <c r="A71" s="6" t="s">
        <v>131</v>
      </c>
      <c r="B71" s="7">
        <v>87120007882</v>
      </c>
      <c r="C71" s="7" t="s">
        <v>121</v>
      </c>
      <c r="D71" s="8">
        <v>3.19</v>
      </c>
      <c r="E71" s="9" t="s">
        <v>46</v>
      </c>
    </row>
    <row r="72" spans="1:7" x14ac:dyDescent="0.25">
      <c r="A72" s="6" t="s">
        <v>98</v>
      </c>
      <c r="B72" s="7">
        <v>49980852277</v>
      </c>
      <c r="C72" s="7" t="s">
        <v>97</v>
      </c>
      <c r="D72" s="8">
        <v>84.73</v>
      </c>
      <c r="E72" s="9" t="s">
        <v>46</v>
      </c>
    </row>
    <row r="73" spans="1:7" x14ac:dyDescent="0.25">
      <c r="A73" s="6" t="s">
        <v>98</v>
      </c>
      <c r="B73" s="7">
        <v>49980852277</v>
      </c>
      <c r="C73" s="7" t="s">
        <v>97</v>
      </c>
      <c r="D73" s="8">
        <v>222.4</v>
      </c>
      <c r="E73" s="9" t="s">
        <v>46</v>
      </c>
    </row>
    <row r="74" spans="1:7" x14ac:dyDescent="0.25">
      <c r="A74" s="6" t="s">
        <v>98</v>
      </c>
      <c r="B74" s="7">
        <v>49980852277</v>
      </c>
      <c r="C74" s="7" t="s">
        <v>97</v>
      </c>
      <c r="D74" s="8">
        <v>144.44999999999999</v>
      </c>
      <c r="E74" s="9" t="s">
        <v>46</v>
      </c>
    </row>
    <row r="75" spans="1:7" x14ac:dyDescent="0.25">
      <c r="A75" s="6" t="s">
        <v>79</v>
      </c>
      <c r="B75" s="7">
        <v>69523788448</v>
      </c>
      <c r="C75" s="7" t="s">
        <v>69</v>
      </c>
      <c r="D75" s="8">
        <v>24.89</v>
      </c>
      <c r="E75" s="9" t="s">
        <v>27</v>
      </c>
    </row>
    <row r="76" spans="1:7" x14ac:dyDescent="0.25">
      <c r="A76" s="6" t="s">
        <v>22</v>
      </c>
      <c r="B76" s="26" t="s">
        <v>101</v>
      </c>
      <c r="C76" s="7" t="s">
        <v>13</v>
      </c>
      <c r="D76" s="8">
        <v>50</v>
      </c>
      <c r="E76" s="9" t="s">
        <v>50</v>
      </c>
    </row>
    <row r="77" spans="1:7" x14ac:dyDescent="0.25">
      <c r="A77" s="6" t="s">
        <v>99</v>
      </c>
      <c r="B77" s="26" t="s">
        <v>100</v>
      </c>
      <c r="C77" s="7" t="s">
        <v>13</v>
      </c>
      <c r="D77" s="8">
        <v>500</v>
      </c>
      <c r="E77" s="9" t="s">
        <v>50</v>
      </c>
    </row>
    <row r="78" spans="1:7" x14ac:dyDescent="0.25">
      <c r="A78" s="6" t="s">
        <v>65</v>
      </c>
      <c r="B78" s="7">
        <v>60291073227</v>
      </c>
      <c r="C78" s="7" t="s">
        <v>13</v>
      </c>
      <c r="D78" s="8">
        <v>1209.5999999999999</v>
      </c>
      <c r="E78" s="9" t="s">
        <v>50</v>
      </c>
    </row>
    <row r="79" spans="1:7" x14ac:dyDescent="0.25">
      <c r="A79" s="6" t="s">
        <v>21</v>
      </c>
      <c r="B79" s="7">
        <v>63949120108</v>
      </c>
      <c r="C79" s="7" t="s">
        <v>12</v>
      </c>
      <c r="D79" s="8">
        <v>546.24</v>
      </c>
      <c r="E79" s="9" t="s">
        <v>29</v>
      </c>
    </row>
    <row r="80" spans="1:7" x14ac:dyDescent="0.25">
      <c r="A80" s="16" t="s">
        <v>37</v>
      </c>
      <c r="B80" s="7"/>
      <c r="C80" s="6"/>
      <c r="D80" s="8">
        <v>160.24</v>
      </c>
      <c r="E80" s="6" t="s">
        <v>82</v>
      </c>
    </row>
    <row r="81" spans="1:5" x14ac:dyDescent="0.25">
      <c r="A81" s="6" t="s">
        <v>157</v>
      </c>
      <c r="B81" s="7"/>
      <c r="C81" s="7"/>
      <c r="D81" s="8">
        <v>787.58</v>
      </c>
      <c r="E81" s="6" t="s">
        <v>82</v>
      </c>
    </row>
    <row r="82" spans="1:5" x14ac:dyDescent="0.25">
      <c r="A82" s="6" t="s">
        <v>158</v>
      </c>
      <c r="B82" s="7"/>
      <c r="C82" s="7"/>
      <c r="D82" s="8">
        <v>472.59</v>
      </c>
      <c r="E82" s="6" t="s">
        <v>82</v>
      </c>
    </row>
    <row r="83" spans="1:5" x14ac:dyDescent="0.25">
      <c r="A83" s="6" t="s">
        <v>159</v>
      </c>
      <c r="B83" s="7"/>
      <c r="C83" s="7"/>
      <c r="D83" s="8">
        <v>364.61</v>
      </c>
      <c r="E83" s="6" t="s">
        <v>82</v>
      </c>
    </row>
    <row r="84" spans="1:5" x14ac:dyDescent="0.25">
      <c r="A84" s="6" t="s">
        <v>160</v>
      </c>
      <c r="B84" s="7"/>
      <c r="C84" s="7"/>
      <c r="D84" s="8">
        <v>199.37</v>
      </c>
      <c r="E84" s="6" t="s">
        <v>82</v>
      </c>
    </row>
    <row r="85" spans="1:5" x14ac:dyDescent="0.25">
      <c r="A85" s="6" t="s">
        <v>161</v>
      </c>
      <c r="B85" s="7"/>
      <c r="C85" s="7"/>
      <c r="D85" s="8">
        <v>238.65</v>
      </c>
      <c r="E85" s="6" t="s">
        <v>82</v>
      </c>
    </row>
    <row r="86" spans="1:5" x14ac:dyDescent="0.25">
      <c r="A86" s="17"/>
      <c r="B86" s="18"/>
      <c r="C86" s="19"/>
      <c r="D86" s="20">
        <v>63.5</v>
      </c>
      <c r="E86" s="33" t="s">
        <v>113</v>
      </c>
    </row>
    <row r="87" spans="1:5" x14ac:dyDescent="0.25">
      <c r="A87" s="17"/>
      <c r="B87" s="18"/>
      <c r="C87" s="19"/>
      <c r="D87" s="20">
        <f>43.21+672</f>
        <v>715.21</v>
      </c>
      <c r="E87" s="28" t="s">
        <v>81</v>
      </c>
    </row>
    <row r="88" spans="1:5" x14ac:dyDescent="0.25">
      <c r="A88" s="17"/>
      <c r="B88" s="18"/>
      <c r="C88" s="19"/>
      <c r="D88" s="20">
        <f>1744.57+12627.45+2437.09+12757.25+222946.37</f>
        <v>252512.72999999998</v>
      </c>
      <c r="E88" s="28" t="s">
        <v>83</v>
      </c>
    </row>
    <row r="89" spans="1:5" x14ac:dyDescent="0.25">
      <c r="A89" s="17"/>
      <c r="B89" s="18"/>
      <c r="C89" s="19"/>
      <c r="D89" s="20">
        <f>287.85+2083.53+74.75+2104.96+35621.73</f>
        <v>40172.820000000007</v>
      </c>
      <c r="E89" s="28" t="s">
        <v>84</v>
      </c>
    </row>
    <row r="90" spans="1:5" x14ac:dyDescent="0.25">
      <c r="A90" s="17"/>
      <c r="B90" s="18"/>
      <c r="C90" s="19"/>
      <c r="D90" s="20">
        <v>678.75</v>
      </c>
      <c r="E90" s="28" t="s">
        <v>85</v>
      </c>
    </row>
    <row r="91" spans="1:5" x14ac:dyDescent="0.25">
      <c r="A91" s="17"/>
      <c r="B91" s="18"/>
      <c r="C91" s="19"/>
      <c r="D91" s="20">
        <f>1109.08</f>
        <v>1109.08</v>
      </c>
      <c r="E91" s="28" t="s">
        <v>44</v>
      </c>
    </row>
    <row r="92" spans="1:5" x14ac:dyDescent="0.25">
      <c r="A92" s="17"/>
      <c r="B92" s="18"/>
      <c r="C92" s="19"/>
      <c r="D92" s="20">
        <f>39.82+133.4+39.82+883.98+3744.71+385.77</f>
        <v>5227.5</v>
      </c>
      <c r="E92" s="28" t="s">
        <v>86</v>
      </c>
    </row>
    <row r="93" spans="1:5" x14ac:dyDescent="0.25">
      <c r="A93" s="17"/>
      <c r="B93" s="18"/>
      <c r="C93" s="19"/>
      <c r="D93" s="20">
        <f>15+40+92.5</f>
        <v>147.5</v>
      </c>
      <c r="E93" s="28" t="s">
        <v>53</v>
      </c>
    </row>
    <row r="94" spans="1:5" x14ac:dyDescent="0.25">
      <c r="A94" s="43" t="s">
        <v>144</v>
      </c>
      <c r="B94" s="43"/>
      <c r="C94" s="14"/>
      <c r="D94" s="13">
        <f>SUM(D10:D93)</f>
        <v>359706.47</v>
      </c>
      <c r="E94" s="15"/>
    </row>
    <row r="95" spans="1:5" x14ac:dyDescent="0.25">
      <c r="D95" s="4"/>
    </row>
    <row r="96" spans="1:5" x14ac:dyDescent="0.25">
      <c r="D96" s="42" t="s">
        <v>36</v>
      </c>
      <c r="E96" s="42"/>
    </row>
    <row r="97" spans="1:7" x14ac:dyDescent="0.25">
      <c r="D97" s="4"/>
    </row>
    <row r="98" spans="1:7" x14ac:dyDescent="0.25">
      <c r="D98" s="4"/>
    </row>
    <row r="99" spans="1:7" x14ac:dyDescent="0.25">
      <c r="D99" s="4"/>
    </row>
    <row r="100" spans="1:7" x14ac:dyDescent="0.25">
      <c r="D100" s="4"/>
    </row>
    <row r="101" spans="1:7" x14ac:dyDescent="0.25">
      <c r="D101" s="4"/>
    </row>
    <row r="102" spans="1:7" x14ac:dyDescent="0.25">
      <c r="D102" s="4"/>
    </row>
    <row r="103" spans="1:7" x14ac:dyDescent="0.25">
      <c r="D103" s="4"/>
    </row>
    <row r="104" spans="1:7" x14ac:dyDescent="0.25">
      <c r="D104" s="4"/>
    </row>
    <row r="105" spans="1:7" x14ac:dyDescent="0.25">
      <c r="D105" s="4"/>
    </row>
    <row r="106" spans="1:7" x14ac:dyDescent="0.25">
      <c r="D106" s="4"/>
    </row>
    <row r="107" spans="1:7" x14ac:dyDescent="0.25">
      <c r="D107" s="4"/>
    </row>
    <row r="108" spans="1:7" x14ac:dyDescent="0.25">
      <c r="D108" s="4"/>
    </row>
    <row r="109" spans="1:7" x14ac:dyDescent="0.25">
      <c r="D109" s="4"/>
    </row>
    <row r="110" spans="1:7" s="5" customFormat="1" x14ac:dyDescent="0.25">
      <c r="A110" s="28"/>
      <c r="B110" s="37"/>
      <c r="C110" s="28"/>
      <c r="D110" s="4"/>
      <c r="F110" s="28"/>
      <c r="G110" s="28"/>
    </row>
    <row r="111" spans="1:7" s="5" customFormat="1" x14ac:dyDescent="0.25">
      <c r="A111" s="28"/>
      <c r="B111" s="37"/>
      <c r="C111" s="28"/>
      <c r="D111" s="4"/>
      <c r="F111" s="28"/>
      <c r="G111" s="28"/>
    </row>
    <row r="112" spans="1:7" s="5" customFormat="1" x14ac:dyDescent="0.25">
      <c r="A112" s="28"/>
      <c r="B112" s="37"/>
      <c r="C112" s="28"/>
      <c r="D112" s="4"/>
      <c r="F112" s="28"/>
      <c r="G112" s="28"/>
    </row>
    <row r="113" spans="1:7" s="5" customFormat="1" x14ac:dyDescent="0.25">
      <c r="A113" s="28"/>
      <c r="B113" s="37"/>
      <c r="C113" s="28"/>
      <c r="D113" s="4"/>
      <c r="F113" s="28"/>
      <c r="G113" s="28"/>
    </row>
    <row r="114" spans="1:7" s="5" customFormat="1" x14ac:dyDescent="0.25">
      <c r="A114" s="28"/>
      <c r="B114" s="37"/>
      <c r="C114" s="28"/>
      <c r="D114" s="4"/>
      <c r="F114" s="28"/>
      <c r="G114" s="28"/>
    </row>
  </sheetData>
  <mergeCells count="4">
    <mergeCell ref="B6:D6"/>
    <mergeCell ref="B7:D7"/>
    <mergeCell ref="A94:B94"/>
    <mergeCell ref="D96:E96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topLeftCell="A7" zoomScale="170" zoomScaleNormal="170" workbookViewId="0">
      <selection activeCell="A79" sqref="A79:XFD79"/>
    </sheetView>
  </sheetViews>
  <sheetFormatPr defaultRowHeight="15" x14ac:dyDescent="0.25"/>
  <cols>
    <col min="1" max="1" width="38.5703125" style="28" customWidth="1"/>
    <col min="2" max="2" width="14" style="30" customWidth="1"/>
    <col min="3" max="3" width="16.5703125" style="28" customWidth="1"/>
    <col min="4" max="4" width="16.7109375" style="28" customWidth="1"/>
    <col min="5" max="5" width="35.5703125" style="5" customWidth="1"/>
    <col min="6" max="6" width="9.140625" style="28"/>
    <col min="7" max="7" width="17.28515625" style="28" customWidth="1"/>
    <col min="8" max="16384" width="9.140625" style="28"/>
  </cols>
  <sheetData>
    <row r="1" spans="1:5" ht="15.75" x14ac:dyDescent="0.25">
      <c r="A1" s="3" t="s">
        <v>0</v>
      </c>
    </row>
    <row r="2" spans="1:5" ht="15.75" x14ac:dyDescent="0.25">
      <c r="A2" s="3" t="s">
        <v>1</v>
      </c>
    </row>
    <row r="3" spans="1:5" ht="15.75" x14ac:dyDescent="0.25">
      <c r="A3" s="3" t="s">
        <v>2</v>
      </c>
    </row>
    <row r="4" spans="1:5" ht="15.75" x14ac:dyDescent="0.25">
      <c r="A4" s="2" t="s">
        <v>10</v>
      </c>
    </row>
    <row r="6" spans="1:5" x14ac:dyDescent="0.25">
      <c r="B6" s="42" t="s">
        <v>3</v>
      </c>
      <c r="C6" s="42"/>
      <c r="D6" s="42"/>
    </row>
    <row r="7" spans="1:5" x14ac:dyDescent="0.25">
      <c r="B7" s="42" t="s">
        <v>126</v>
      </c>
      <c r="C7" s="42"/>
      <c r="D7" s="42"/>
    </row>
    <row r="9" spans="1:5" ht="30.75" customHeight="1" x14ac:dyDescent="0.25">
      <c r="A9" s="10" t="s">
        <v>5</v>
      </c>
      <c r="B9" s="11" t="s">
        <v>6</v>
      </c>
      <c r="C9" s="10" t="s">
        <v>7</v>
      </c>
      <c r="D9" s="10" t="s">
        <v>8</v>
      </c>
      <c r="E9" s="12" t="s">
        <v>9</v>
      </c>
    </row>
    <row r="10" spans="1:5" x14ac:dyDescent="0.25">
      <c r="A10" s="6" t="s">
        <v>22</v>
      </c>
      <c r="B10" s="26" t="s">
        <v>101</v>
      </c>
      <c r="C10" s="7" t="s">
        <v>13</v>
      </c>
      <c r="D10" s="8">
        <v>89.78</v>
      </c>
      <c r="E10" s="9" t="s">
        <v>50</v>
      </c>
    </row>
    <row r="11" spans="1:5" x14ac:dyDescent="0.25">
      <c r="A11" s="6" t="s">
        <v>92</v>
      </c>
      <c r="B11" s="26" t="s">
        <v>93</v>
      </c>
      <c r="C11" s="7" t="s">
        <v>13</v>
      </c>
      <c r="D11" s="8">
        <v>126</v>
      </c>
      <c r="E11" s="9" t="s">
        <v>45</v>
      </c>
    </row>
    <row r="12" spans="1:5" x14ac:dyDescent="0.25">
      <c r="A12" s="6" t="s">
        <v>91</v>
      </c>
      <c r="B12" s="7">
        <v>95496741798</v>
      </c>
      <c r="C12" s="7" t="s">
        <v>13</v>
      </c>
      <c r="D12" s="8">
        <v>513.38</v>
      </c>
      <c r="E12" s="9" t="s">
        <v>45</v>
      </c>
    </row>
    <row r="13" spans="1:5" x14ac:dyDescent="0.25">
      <c r="A13" s="6" t="s">
        <v>94</v>
      </c>
      <c r="B13" s="26" t="s">
        <v>95</v>
      </c>
      <c r="C13" s="7" t="s">
        <v>13</v>
      </c>
      <c r="D13" s="8">
        <v>330.48</v>
      </c>
      <c r="E13" s="9" t="s">
        <v>45</v>
      </c>
    </row>
    <row r="14" spans="1:5" x14ac:dyDescent="0.25">
      <c r="A14" s="6" t="s">
        <v>47</v>
      </c>
      <c r="B14" s="7">
        <v>55610250666</v>
      </c>
      <c r="C14" s="7" t="s">
        <v>13</v>
      </c>
      <c r="D14" s="8">
        <v>808.69</v>
      </c>
      <c r="E14" s="9" t="s">
        <v>45</v>
      </c>
    </row>
    <row r="15" spans="1:5" x14ac:dyDescent="0.25">
      <c r="A15" s="6" t="s">
        <v>129</v>
      </c>
      <c r="B15" s="7">
        <v>64742990556</v>
      </c>
      <c r="C15" s="7" t="s">
        <v>13</v>
      </c>
      <c r="D15" s="8">
        <v>187.88</v>
      </c>
      <c r="E15" s="9" t="s">
        <v>45</v>
      </c>
    </row>
    <row r="16" spans="1:5" x14ac:dyDescent="0.25">
      <c r="A16" s="6" t="s">
        <v>91</v>
      </c>
      <c r="B16" s="7">
        <v>95496741798</v>
      </c>
      <c r="C16" s="7" t="s">
        <v>13</v>
      </c>
      <c r="D16" s="8">
        <v>112.9</v>
      </c>
      <c r="E16" s="9" t="s">
        <v>45</v>
      </c>
    </row>
    <row r="17" spans="1:5" x14ac:dyDescent="0.25">
      <c r="A17" s="6" t="s">
        <v>130</v>
      </c>
      <c r="B17" s="7">
        <v>10634598453</v>
      </c>
      <c r="C17" s="7" t="s">
        <v>23</v>
      </c>
      <c r="D17" s="8">
        <v>23</v>
      </c>
      <c r="E17" s="9" t="s">
        <v>43</v>
      </c>
    </row>
    <row r="18" spans="1:5" x14ac:dyDescent="0.25">
      <c r="A18" s="6" t="s">
        <v>131</v>
      </c>
      <c r="B18" s="7">
        <v>87120007882</v>
      </c>
      <c r="C18" s="7" t="s">
        <v>121</v>
      </c>
      <c r="D18" s="8">
        <v>3.19</v>
      </c>
      <c r="E18" s="9" t="s">
        <v>46</v>
      </c>
    </row>
    <row r="19" spans="1:5" x14ac:dyDescent="0.25">
      <c r="A19" s="6" t="s">
        <v>49</v>
      </c>
      <c r="B19" s="7">
        <v>84923155727</v>
      </c>
      <c r="C19" s="7" t="s">
        <v>13</v>
      </c>
      <c r="D19" s="8">
        <v>32.43</v>
      </c>
      <c r="E19" s="9" t="s">
        <v>46</v>
      </c>
    </row>
    <row r="20" spans="1:5" x14ac:dyDescent="0.25">
      <c r="A20" s="6" t="s">
        <v>49</v>
      </c>
      <c r="B20" s="7">
        <v>84923155727</v>
      </c>
      <c r="C20" s="7" t="s">
        <v>13</v>
      </c>
      <c r="D20" s="8">
        <v>34.6</v>
      </c>
      <c r="E20" s="9" t="s">
        <v>46</v>
      </c>
    </row>
    <row r="21" spans="1:5" x14ac:dyDescent="0.25">
      <c r="A21" s="6" t="s">
        <v>49</v>
      </c>
      <c r="B21" s="7">
        <v>84923155727</v>
      </c>
      <c r="C21" s="7" t="s">
        <v>13</v>
      </c>
      <c r="D21" s="8">
        <v>27.91</v>
      </c>
      <c r="E21" s="9" t="s">
        <v>46</v>
      </c>
    </row>
    <row r="22" spans="1:5" x14ac:dyDescent="0.25">
      <c r="A22" s="6" t="s">
        <v>96</v>
      </c>
      <c r="B22" s="7">
        <v>29848171479</v>
      </c>
      <c r="C22" s="7" t="s">
        <v>13</v>
      </c>
      <c r="D22" s="8">
        <v>237.86</v>
      </c>
      <c r="E22" s="9" t="s">
        <v>46</v>
      </c>
    </row>
    <row r="23" spans="1:5" x14ac:dyDescent="0.25">
      <c r="A23" s="6" t="s">
        <v>49</v>
      </c>
      <c r="B23" s="7">
        <v>84923155727</v>
      </c>
      <c r="C23" s="7" t="s">
        <v>13</v>
      </c>
      <c r="D23" s="8">
        <v>700.96</v>
      </c>
      <c r="E23" s="9" t="s">
        <v>46</v>
      </c>
    </row>
    <row r="24" spans="1:5" x14ac:dyDescent="0.25">
      <c r="A24" s="6" t="s">
        <v>131</v>
      </c>
      <c r="B24" s="7">
        <v>87120007882</v>
      </c>
      <c r="C24" s="7" t="s">
        <v>121</v>
      </c>
      <c r="D24" s="8">
        <v>3.19</v>
      </c>
      <c r="E24" s="9" t="s">
        <v>46</v>
      </c>
    </row>
    <row r="25" spans="1:5" x14ac:dyDescent="0.25">
      <c r="A25" s="6" t="s">
        <v>51</v>
      </c>
      <c r="B25" s="7">
        <v>52869401719</v>
      </c>
      <c r="C25" s="7" t="s">
        <v>13</v>
      </c>
      <c r="D25" s="8">
        <v>321.02999999999997</v>
      </c>
      <c r="E25" s="9" t="s">
        <v>46</v>
      </c>
    </row>
    <row r="26" spans="1:5" x14ac:dyDescent="0.25">
      <c r="A26" s="6" t="s">
        <v>98</v>
      </c>
      <c r="B26" s="7">
        <v>49980852277</v>
      </c>
      <c r="C26" s="7" t="s">
        <v>97</v>
      </c>
      <c r="D26" s="8">
        <v>213.25</v>
      </c>
      <c r="E26" s="9" t="s">
        <v>46</v>
      </c>
    </row>
    <row r="27" spans="1:5" x14ac:dyDescent="0.25">
      <c r="A27" s="6" t="s">
        <v>96</v>
      </c>
      <c r="B27" s="7">
        <v>29848171479</v>
      </c>
      <c r="C27" s="7" t="s">
        <v>13</v>
      </c>
      <c r="D27" s="8">
        <v>237.86</v>
      </c>
      <c r="E27" s="9" t="s">
        <v>46</v>
      </c>
    </row>
    <row r="28" spans="1:5" x14ac:dyDescent="0.25">
      <c r="A28" s="6" t="s">
        <v>79</v>
      </c>
      <c r="B28" s="7">
        <v>69523788448</v>
      </c>
      <c r="C28" s="7" t="s">
        <v>69</v>
      </c>
      <c r="D28" s="8">
        <v>24.89</v>
      </c>
      <c r="E28" s="9" t="s">
        <v>27</v>
      </c>
    </row>
    <row r="29" spans="1:5" x14ac:dyDescent="0.25">
      <c r="A29" s="6" t="s">
        <v>56</v>
      </c>
      <c r="B29" s="7">
        <v>17847110267</v>
      </c>
      <c r="C29" s="7" t="s">
        <v>23</v>
      </c>
      <c r="D29" s="8">
        <v>124.45</v>
      </c>
      <c r="E29" s="9" t="s">
        <v>27</v>
      </c>
    </row>
    <row r="30" spans="1:5" x14ac:dyDescent="0.25">
      <c r="A30" s="6" t="s">
        <v>92</v>
      </c>
      <c r="B30" s="26" t="s">
        <v>93</v>
      </c>
      <c r="C30" s="7" t="s">
        <v>13</v>
      </c>
      <c r="D30" s="8">
        <v>643.9</v>
      </c>
      <c r="E30" s="9" t="s">
        <v>27</v>
      </c>
    </row>
    <row r="31" spans="1:5" x14ac:dyDescent="0.25">
      <c r="A31" s="6" t="s">
        <v>132</v>
      </c>
      <c r="B31" s="7">
        <v>56556235804</v>
      </c>
      <c r="C31" s="7" t="s">
        <v>13</v>
      </c>
      <c r="D31" s="8">
        <v>420</v>
      </c>
      <c r="E31" s="9" t="s">
        <v>27</v>
      </c>
    </row>
    <row r="32" spans="1:5" x14ac:dyDescent="0.25">
      <c r="A32" s="6" t="s">
        <v>132</v>
      </c>
      <c r="B32" s="7">
        <v>56556235804</v>
      </c>
      <c r="C32" s="7" t="s">
        <v>13</v>
      </c>
      <c r="D32" s="8">
        <v>250</v>
      </c>
      <c r="E32" s="9" t="s">
        <v>27</v>
      </c>
    </row>
    <row r="33" spans="1:5" x14ac:dyDescent="0.25">
      <c r="A33" s="6" t="s">
        <v>56</v>
      </c>
      <c r="B33" s="7">
        <v>17847110267</v>
      </c>
      <c r="C33" s="7" t="s">
        <v>23</v>
      </c>
      <c r="D33" s="8">
        <v>124.45</v>
      </c>
      <c r="E33" s="9" t="s">
        <v>27</v>
      </c>
    </row>
    <row r="34" spans="1:5" x14ac:dyDescent="0.25">
      <c r="A34" s="6" t="s">
        <v>92</v>
      </c>
      <c r="B34" s="26" t="s">
        <v>93</v>
      </c>
      <c r="C34" s="7" t="s">
        <v>13</v>
      </c>
      <c r="D34" s="8">
        <v>161.88</v>
      </c>
      <c r="E34" s="9" t="s">
        <v>50</v>
      </c>
    </row>
    <row r="35" spans="1:5" x14ac:dyDescent="0.25">
      <c r="A35" s="6" t="s">
        <v>133</v>
      </c>
      <c r="B35" s="7">
        <v>77852558421</v>
      </c>
      <c r="C35" s="7" t="s">
        <v>13</v>
      </c>
      <c r="D35" s="8">
        <v>13.2</v>
      </c>
      <c r="E35" s="9" t="s">
        <v>50</v>
      </c>
    </row>
    <row r="36" spans="1:5" x14ac:dyDescent="0.25">
      <c r="A36" s="6" t="s">
        <v>134</v>
      </c>
      <c r="B36" s="7">
        <v>59793321936</v>
      </c>
      <c r="C36" s="7" t="s">
        <v>13</v>
      </c>
      <c r="D36" s="8">
        <v>218.75</v>
      </c>
      <c r="E36" s="9" t="s">
        <v>50</v>
      </c>
    </row>
    <row r="37" spans="1:5" x14ac:dyDescent="0.25">
      <c r="A37" s="6" t="s">
        <v>65</v>
      </c>
      <c r="B37" s="7">
        <v>60291073227</v>
      </c>
      <c r="C37" s="7" t="s">
        <v>13</v>
      </c>
      <c r="D37" s="8">
        <v>1209.5999999999999</v>
      </c>
      <c r="E37" s="9" t="s">
        <v>50</v>
      </c>
    </row>
    <row r="38" spans="1:5" x14ac:dyDescent="0.25">
      <c r="A38" s="6" t="s">
        <v>128</v>
      </c>
      <c r="B38" s="7">
        <v>53446784308</v>
      </c>
      <c r="C38" s="7" t="s">
        <v>23</v>
      </c>
      <c r="D38" s="8">
        <v>70</v>
      </c>
      <c r="E38" s="9" t="s">
        <v>45</v>
      </c>
    </row>
    <row r="39" spans="1:5" x14ac:dyDescent="0.25">
      <c r="A39" s="6" t="s">
        <v>92</v>
      </c>
      <c r="B39" s="26" t="s">
        <v>93</v>
      </c>
      <c r="C39" s="7" t="s">
        <v>13</v>
      </c>
      <c r="D39" s="8">
        <v>98.88</v>
      </c>
      <c r="E39" s="9" t="s">
        <v>45</v>
      </c>
    </row>
    <row r="40" spans="1:5" x14ac:dyDescent="0.25">
      <c r="A40" s="6" t="s">
        <v>94</v>
      </c>
      <c r="B40" s="26" t="s">
        <v>95</v>
      </c>
      <c r="C40" s="7" t="s">
        <v>13</v>
      </c>
      <c r="D40" s="8">
        <v>149.94999999999999</v>
      </c>
      <c r="E40" s="9" t="s">
        <v>45</v>
      </c>
    </row>
    <row r="41" spans="1:5" x14ac:dyDescent="0.25">
      <c r="A41" s="6" t="s">
        <v>22</v>
      </c>
      <c r="B41" s="26" t="s">
        <v>101</v>
      </c>
      <c r="C41" s="7" t="s">
        <v>13</v>
      </c>
      <c r="D41" s="8">
        <v>50</v>
      </c>
      <c r="E41" s="9" t="s">
        <v>50</v>
      </c>
    </row>
    <row r="42" spans="1:5" x14ac:dyDescent="0.25">
      <c r="A42" s="6" t="s">
        <v>64</v>
      </c>
      <c r="B42" s="7">
        <v>85821130368</v>
      </c>
      <c r="C42" s="7" t="s">
        <v>23</v>
      </c>
      <c r="D42" s="8">
        <v>1.66</v>
      </c>
      <c r="E42" s="9" t="s">
        <v>27</v>
      </c>
    </row>
    <row r="43" spans="1:5" x14ac:dyDescent="0.25">
      <c r="A43" s="6" t="s">
        <v>76</v>
      </c>
      <c r="B43" s="26" t="s">
        <v>77</v>
      </c>
      <c r="C43" s="7" t="s">
        <v>78</v>
      </c>
      <c r="D43" s="8">
        <v>805.35</v>
      </c>
      <c r="E43" s="9" t="s">
        <v>45</v>
      </c>
    </row>
    <row r="44" spans="1:5" x14ac:dyDescent="0.25">
      <c r="A44" s="6" t="s">
        <v>76</v>
      </c>
      <c r="B44" s="26" t="s">
        <v>77</v>
      </c>
      <c r="C44" s="7" t="s">
        <v>78</v>
      </c>
      <c r="D44" s="8">
        <v>347.76</v>
      </c>
      <c r="E44" s="9" t="s">
        <v>45</v>
      </c>
    </row>
    <row r="45" spans="1:5" x14ac:dyDescent="0.25">
      <c r="A45" s="6" t="s">
        <v>74</v>
      </c>
      <c r="B45" s="7">
        <v>65734315446</v>
      </c>
      <c r="C45" s="7" t="s">
        <v>75</v>
      </c>
      <c r="D45" s="8">
        <v>50.72</v>
      </c>
      <c r="E45" s="9" t="s">
        <v>29</v>
      </c>
    </row>
    <row r="46" spans="1:5" x14ac:dyDescent="0.25">
      <c r="A46" s="6" t="s">
        <v>51</v>
      </c>
      <c r="B46" s="7">
        <v>52869401719</v>
      </c>
      <c r="C46" s="7" t="s">
        <v>13</v>
      </c>
      <c r="D46" s="8">
        <v>18.75</v>
      </c>
      <c r="E46" s="9" t="s">
        <v>46</v>
      </c>
    </row>
    <row r="47" spans="1:5" x14ac:dyDescent="0.25">
      <c r="A47" s="6" t="s">
        <v>70</v>
      </c>
      <c r="B47" s="7">
        <v>17091086337</v>
      </c>
      <c r="C47" s="7" t="s">
        <v>13</v>
      </c>
      <c r="D47" s="8">
        <v>325.14999999999998</v>
      </c>
      <c r="E47" s="9" t="s">
        <v>29</v>
      </c>
    </row>
    <row r="48" spans="1:5" x14ac:dyDescent="0.25">
      <c r="A48" s="6" t="s">
        <v>18</v>
      </c>
      <c r="B48" s="7">
        <v>90373162012</v>
      </c>
      <c r="C48" s="7" t="s">
        <v>13</v>
      </c>
      <c r="D48" s="8">
        <v>516.42999999999995</v>
      </c>
      <c r="E48" s="9" t="s">
        <v>29</v>
      </c>
    </row>
    <row r="49" spans="1:5" x14ac:dyDescent="0.25">
      <c r="A49" s="6" t="s">
        <v>122</v>
      </c>
      <c r="B49" s="26" t="s">
        <v>123</v>
      </c>
      <c r="C49" s="7" t="s">
        <v>121</v>
      </c>
      <c r="D49" s="8">
        <v>2691.74</v>
      </c>
      <c r="E49" s="9" t="s">
        <v>29</v>
      </c>
    </row>
    <row r="50" spans="1:5" x14ac:dyDescent="0.25">
      <c r="A50" s="6" t="s">
        <v>17</v>
      </c>
      <c r="B50" s="7">
        <v>44138062462</v>
      </c>
      <c r="C50" s="7" t="s">
        <v>24</v>
      </c>
      <c r="D50" s="8">
        <v>281.8</v>
      </c>
      <c r="E50" s="9" t="s">
        <v>29</v>
      </c>
    </row>
    <row r="51" spans="1:5" x14ac:dyDescent="0.25">
      <c r="A51" s="6" t="s">
        <v>20</v>
      </c>
      <c r="B51" s="7">
        <v>62226620908</v>
      </c>
      <c r="C51" s="7" t="s">
        <v>23</v>
      </c>
      <c r="D51" s="8">
        <v>422.84</v>
      </c>
      <c r="E51" s="9" t="s">
        <v>29</v>
      </c>
    </row>
    <row r="52" spans="1:5" x14ac:dyDescent="0.25">
      <c r="A52" s="6" t="s">
        <v>136</v>
      </c>
      <c r="B52" s="7">
        <v>36396485822</v>
      </c>
      <c r="C52" s="7" t="s">
        <v>13</v>
      </c>
      <c r="D52" s="8">
        <v>649.15</v>
      </c>
      <c r="E52" s="9" t="s">
        <v>137</v>
      </c>
    </row>
    <row r="53" spans="1:5" x14ac:dyDescent="0.25">
      <c r="A53" s="6" t="s">
        <v>20</v>
      </c>
      <c r="B53" s="7">
        <v>62226620908</v>
      </c>
      <c r="C53" s="7" t="s">
        <v>23</v>
      </c>
      <c r="D53" s="8">
        <v>243.04</v>
      </c>
      <c r="E53" s="9" t="s">
        <v>110</v>
      </c>
    </row>
    <row r="54" spans="1:5" x14ac:dyDescent="0.25">
      <c r="A54" s="6" t="s">
        <v>99</v>
      </c>
      <c r="B54" s="26" t="s">
        <v>100</v>
      </c>
      <c r="C54" s="7" t="s">
        <v>13</v>
      </c>
      <c r="D54" s="8">
        <v>28</v>
      </c>
      <c r="E54" s="9" t="s">
        <v>50</v>
      </c>
    </row>
    <row r="55" spans="1:5" x14ac:dyDescent="0.25">
      <c r="A55" s="6" t="s">
        <v>132</v>
      </c>
      <c r="B55" s="7">
        <v>56556235804</v>
      </c>
      <c r="C55" s="7" t="s">
        <v>13</v>
      </c>
      <c r="D55" s="8">
        <v>50</v>
      </c>
      <c r="E55" s="9" t="s">
        <v>50</v>
      </c>
    </row>
    <row r="56" spans="1:5" x14ac:dyDescent="0.25">
      <c r="A56" s="6" t="s">
        <v>94</v>
      </c>
      <c r="B56" s="26" t="s">
        <v>95</v>
      </c>
      <c r="C56" s="7" t="s">
        <v>13</v>
      </c>
      <c r="D56" s="8">
        <v>113.18</v>
      </c>
      <c r="E56" s="9" t="s">
        <v>45</v>
      </c>
    </row>
    <row r="57" spans="1:5" x14ac:dyDescent="0.25">
      <c r="A57" s="6" t="s">
        <v>138</v>
      </c>
      <c r="B57" s="26" t="s">
        <v>139</v>
      </c>
      <c r="C57" s="7" t="s">
        <v>23</v>
      </c>
      <c r="D57" s="8">
        <v>25</v>
      </c>
      <c r="E57" s="9" t="s">
        <v>107</v>
      </c>
    </row>
    <row r="58" spans="1:5" x14ac:dyDescent="0.25">
      <c r="A58" s="6" t="s">
        <v>67</v>
      </c>
      <c r="B58" s="7">
        <v>81793146560</v>
      </c>
      <c r="C58" s="7" t="s">
        <v>23</v>
      </c>
      <c r="D58" s="8">
        <v>42.84</v>
      </c>
      <c r="E58" s="9" t="s">
        <v>60</v>
      </c>
    </row>
    <row r="59" spans="1:5" x14ac:dyDescent="0.25">
      <c r="A59" s="6" t="s">
        <v>66</v>
      </c>
      <c r="B59" s="7">
        <v>29524210204</v>
      </c>
      <c r="C59" s="7" t="s">
        <v>23</v>
      </c>
      <c r="D59" s="8">
        <v>204.26</v>
      </c>
      <c r="E59" s="9" t="s">
        <v>60</v>
      </c>
    </row>
    <row r="60" spans="1:5" x14ac:dyDescent="0.25">
      <c r="A60" s="6" t="s">
        <v>48</v>
      </c>
      <c r="B60" s="7">
        <v>89406825003</v>
      </c>
      <c r="C60" s="7" t="s">
        <v>13</v>
      </c>
      <c r="D60" s="8">
        <v>29.18</v>
      </c>
      <c r="E60" s="9" t="s">
        <v>46</v>
      </c>
    </row>
    <row r="61" spans="1:5" x14ac:dyDescent="0.25">
      <c r="A61" s="6" t="s">
        <v>48</v>
      </c>
      <c r="B61" s="7">
        <v>89406825003</v>
      </c>
      <c r="C61" s="7" t="s">
        <v>13</v>
      </c>
      <c r="D61" s="8">
        <v>5.58</v>
      </c>
      <c r="E61" s="9" t="s">
        <v>46</v>
      </c>
    </row>
    <row r="62" spans="1:5" x14ac:dyDescent="0.25">
      <c r="A62" s="6" t="s">
        <v>48</v>
      </c>
      <c r="B62" s="7">
        <v>89406825003</v>
      </c>
      <c r="C62" s="7" t="s">
        <v>13</v>
      </c>
      <c r="D62" s="8">
        <v>10.69</v>
      </c>
      <c r="E62" s="9" t="s">
        <v>46</v>
      </c>
    </row>
    <row r="63" spans="1:5" x14ac:dyDescent="0.25">
      <c r="A63" s="6" t="s">
        <v>48</v>
      </c>
      <c r="B63" s="7">
        <v>89406825003</v>
      </c>
      <c r="C63" s="7" t="s">
        <v>13</v>
      </c>
      <c r="D63" s="8">
        <v>4.76</v>
      </c>
      <c r="E63" s="9" t="s">
        <v>46</v>
      </c>
    </row>
    <row r="64" spans="1:5" x14ac:dyDescent="0.25">
      <c r="A64" s="6" t="s">
        <v>48</v>
      </c>
      <c r="B64" s="7">
        <v>89406825003</v>
      </c>
      <c r="C64" s="7" t="s">
        <v>13</v>
      </c>
      <c r="D64" s="8">
        <v>306.27999999999997</v>
      </c>
      <c r="E64" s="9" t="s">
        <v>46</v>
      </c>
    </row>
    <row r="65" spans="1:5" x14ac:dyDescent="0.25">
      <c r="A65" s="6" t="s">
        <v>18</v>
      </c>
      <c r="B65" s="7">
        <v>90373162012</v>
      </c>
      <c r="C65" s="7" t="s">
        <v>13</v>
      </c>
      <c r="D65" s="8">
        <v>71.86</v>
      </c>
      <c r="E65" s="9" t="s">
        <v>29</v>
      </c>
    </row>
    <row r="66" spans="1:5" x14ac:dyDescent="0.25">
      <c r="A66" s="6" t="s">
        <v>120</v>
      </c>
      <c r="B66" s="7">
        <v>2359254184</v>
      </c>
      <c r="C66" s="7" t="s">
        <v>121</v>
      </c>
      <c r="D66" s="8">
        <v>135</v>
      </c>
      <c r="E66" s="9" t="s">
        <v>29</v>
      </c>
    </row>
    <row r="67" spans="1:5" x14ac:dyDescent="0.25">
      <c r="A67" s="6" t="s">
        <v>61</v>
      </c>
      <c r="B67" s="7">
        <v>34212194935</v>
      </c>
      <c r="C67" s="7" t="s">
        <v>62</v>
      </c>
      <c r="D67" s="8">
        <v>250</v>
      </c>
      <c r="E67" s="9" t="s">
        <v>29</v>
      </c>
    </row>
    <row r="68" spans="1:5" x14ac:dyDescent="0.25">
      <c r="A68" s="6" t="s">
        <v>18</v>
      </c>
      <c r="B68" s="7">
        <v>90373162012</v>
      </c>
      <c r="C68" s="7" t="s">
        <v>13</v>
      </c>
      <c r="D68" s="8">
        <v>717.04</v>
      </c>
      <c r="E68" s="9" t="s">
        <v>29</v>
      </c>
    </row>
    <row r="69" spans="1:5" x14ac:dyDescent="0.25">
      <c r="A69" s="6" t="s">
        <v>17</v>
      </c>
      <c r="B69" s="7">
        <v>44138062462</v>
      </c>
      <c r="C69" s="7" t="s">
        <v>24</v>
      </c>
      <c r="D69" s="8">
        <v>5725.12</v>
      </c>
      <c r="E69" s="9" t="s">
        <v>29</v>
      </c>
    </row>
    <row r="70" spans="1:5" x14ac:dyDescent="0.25">
      <c r="A70" s="6" t="s">
        <v>18</v>
      </c>
      <c r="B70" s="7">
        <v>90373162012</v>
      </c>
      <c r="C70" s="7" t="s">
        <v>13</v>
      </c>
      <c r="D70" s="8">
        <v>243.25</v>
      </c>
      <c r="E70" s="9" t="s">
        <v>29</v>
      </c>
    </row>
    <row r="71" spans="1:5" x14ac:dyDescent="0.25">
      <c r="A71" s="6" t="s">
        <v>17</v>
      </c>
      <c r="B71" s="7">
        <v>44138062462</v>
      </c>
      <c r="C71" s="7" t="s">
        <v>24</v>
      </c>
      <c r="D71" s="8">
        <v>118.43</v>
      </c>
      <c r="E71" s="9" t="s">
        <v>29</v>
      </c>
    </row>
    <row r="72" spans="1:5" x14ac:dyDescent="0.25">
      <c r="A72" s="6" t="s">
        <v>120</v>
      </c>
      <c r="B72" s="7">
        <v>2359254184</v>
      </c>
      <c r="C72" s="7" t="s">
        <v>121</v>
      </c>
      <c r="D72" s="8">
        <v>1417.5</v>
      </c>
      <c r="E72" s="9" t="s">
        <v>29</v>
      </c>
    </row>
    <row r="73" spans="1:5" x14ac:dyDescent="0.25">
      <c r="A73" s="6" t="s">
        <v>70</v>
      </c>
      <c r="B73" s="7">
        <v>17091086337</v>
      </c>
      <c r="C73" s="7" t="s">
        <v>13</v>
      </c>
      <c r="D73" s="8">
        <v>774.67</v>
      </c>
      <c r="E73" s="9" t="s">
        <v>29</v>
      </c>
    </row>
    <row r="74" spans="1:5" x14ac:dyDescent="0.25">
      <c r="A74" s="6" t="s">
        <v>122</v>
      </c>
      <c r="B74" s="26" t="s">
        <v>123</v>
      </c>
      <c r="C74" s="7" t="s">
        <v>121</v>
      </c>
      <c r="D74" s="8">
        <v>896.67</v>
      </c>
      <c r="E74" s="9" t="s">
        <v>29</v>
      </c>
    </row>
    <row r="75" spans="1:5" x14ac:dyDescent="0.25">
      <c r="A75" s="6" t="s">
        <v>18</v>
      </c>
      <c r="B75" s="7">
        <v>90373162012</v>
      </c>
      <c r="C75" s="7" t="s">
        <v>13</v>
      </c>
      <c r="D75" s="8">
        <v>143.68</v>
      </c>
      <c r="E75" s="9" t="s">
        <v>29</v>
      </c>
    </row>
    <row r="76" spans="1:5" x14ac:dyDescent="0.25">
      <c r="A76" s="6" t="s">
        <v>20</v>
      </c>
      <c r="B76" s="7">
        <v>62226620908</v>
      </c>
      <c r="C76" s="7" t="s">
        <v>23</v>
      </c>
      <c r="D76" s="8">
        <v>4270.71</v>
      </c>
      <c r="E76" s="9" t="s">
        <v>29</v>
      </c>
    </row>
    <row r="77" spans="1:5" x14ac:dyDescent="0.25">
      <c r="A77" s="6" t="s">
        <v>120</v>
      </c>
      <c r="B77" s="7">
        <v>2359254184</v>
      </c>
      <c r="C77" s="7" t="s">
        <v>121</v>
      </c>
      <c r="D77" s="8">
        <v>148.75</v>
      </c>
      <c r="E77" s="9" t="s">
        <v>29</v>
      </c>
    </row>
    <row r="78" spans="1:5" x14ac:dyDescent="0.25">
      <c r="A78" s="6" t="s">
        <v>18</v>
      </c>
      <c r="B78" s="7">
        <v>90373162012</v>
      </c>
      <c r="C78" s="7" t="s">
        <v>13</v>
      </c>
      <c r="D78" s="8">
        <v>13426.37</v>
      </c>
      <c r="E78" s="9" t="s">
        <v>29</v>
      </c>
    </row>
    <row r="79" spans="1:5" x14ac:dyDescent="0.25">
      <c r="A79" s="6" t="s">
        <v>102</v>
      </c>
      <c r="B79" s="26" t="s">
        <v>103</v>
      </c>
      <c r="C79" s="7" t="s">
        <v>13</v>
      </c>
      <c r="D79" s="8">
        <v>86.88</v>
      </c>
      <c r="E79" s="9" t="s">
        <v>45</v>
      </c>
    </row>
    <row r="80" spans="1:5" x14ac:dyDescent="0.25">
      <c r="A80" s="6" t="s">
        <v>94</v>
      </c>
      <c r="B80" s="26" t="s">
        <v>95</v>
      </c>
      <c r="C80" s="7" t="s">
        <v>13</v>
      </c>
      <c r="D80" s="8">
        <v>92.51</v>
      </c>
      <c r="E80" s="9" t="s">
        <v>45</v>
      </c>
    </row>
    <row r="81" spans="1:7" x14ac:dyDescent="0.25">
      <c r="A81" s="6" t="s">
        <v>94</v>
      </c>
      <c r="B81" s="26" t="s">
        <v>95</v>
      </c>
      <c r="C81" s="7" t="s">
        <v>13</v>
      </c>
      <c r="D81" s="8">
        <v>123.18</v>
      </c>
      <c r="E81" s="9" t="s">
        <v>45</v>
      </c>
    </row>
    <row r="82" spans="1:7" x14ac:dyDescent="0.25">
      <c r="A82" s="6" t="s">
        <v>94</v>
      </c>
      <c r="B82" s="26" t="s">
        <v>95</v>
      </c>
      <c r="C82" s="7" t="s">
        <v>13</v>
      </c>
      <c r="D82" s="8">
        <v>729.75</v>
      </c>
      <c r="E82" s="9" t="s">
        <v>45</v>
      </c>
    </row>
    <row r="83" spans="1:7" x14ac:dyDescent="0.25">
      <c r="A83" s="6" t="s">
        <v>68</v>
      </c>
      <c r="B83" s="7">
        <v>87311810356</v>
      </c>
      <c r="C83" s="7" t="s">
        <v>69</v>
      </c>
      <c r="D83" s="8">
        <v>96.8</v>
      </c>
      <c r="E83" s="9" t="s">
        <v>60</v>
      </c>
    </row>
    <row r="84" spans="1:7" x14ac:dyDescent="0.25">
      <c r="A84" s="6" t="s">
        <v>49</v>
      </c>
      <c r="B84" s="7">
        <v>84923155727</v>
      </c>
      <c r="C84" s="7" t="s">
        <v>13</v>
      </c>
      <c r="D84" s="8">
        <v>32.43</v>
      </c>
      <c r="E84" s="9" t="s">
        <v>46</v>
      </c>
    </row>
    <row r="85" spans="1:7" x14ac:dyDescent="0.25">
      <c r="A85" s="6" t="s">
        <v>49</v>
      </c>
      <c r="B85" s="7">
        <v>84923155727</v>
      </c>
      <c r="C85" s="7" t="s">
        <v>13</v>
      </c>
      <c r="D85" s="8">
        <v>34.6</v>
      </c>
      <c r="E85" s="9" t="s">
        <v>46</v>
      </c>
    </row>
    <row r="86" spans="1:7" x14ac:dyDescent="0.25">
      <c r="A86" s="6" t="s">
        <v>49</v>
      </c>
      <c r="B86" s="7">
        <v>84923155727</v>
      </c>
      <c r="C86" s="7" t="s">
        <v>13</v>
      </c>
      <c r="D86" s="8">
        <v>27.91</v>
      </c>
      <c r="E86" s="9" t="s">
        <v>46</v>
      </c>
    </row>
    <row r="87" spans="1:7" x14ac:dyDescent="0.25">
      <c r="A87" s="6" t="s">
        <v>140</v>
      </c>
      <c r="B87" s="7">
        <v>28921383001</v>
      </c>
      <c r="C87" s="7" t="s">
        <v>23</v>
      </c>
      <c r="D87" s="8">
        <v>946.05</v>
      </c>
      <c r="E87" s="9" t="s">
        <v>46</v>
      </c>
    </row>
    <row r="88" spans="1:7" x14ac:dyDescent="0.25">
      <c r="A88" s="6" t="s">
        <v>49</v>
      </c>
      <c r="B88" s="7">
        <v>84923155727</v>
      </c>
      <c r="C88" s="7" t="s">
        <v>13</v>
      </c>
      <c r="D88" s="8">
        <v>750.45</v>
      </c>
      <c r="E88" s="9" t="s">
        <v>46</v>
      </c>
    </row>
    <row r="89" spans="1:7" x14ac:dyDescent="0.25">
      <c r="A89" s="6" t="s">
        <v>131</v>
      </c>
      <c r="B89" s="7">
        <v>87120007882</v>
      </c>
      <c r="C89" s="7" t="s">
        <v>121</v>
      </c>
      <c r="D89" s="8">
        <v>3.19</v>
      </c>
      <c r="E89" s="9" t="s">
        <v>46</v>
      </c>
    </row>
    <row r="90" spans="1:7" x14ac:dyDescent="0.25">
      <c r="A90" s="6" t="s">
        <v>141</v>
      </c>
      <c r="B90" s="7">
        <v>23071028130</v>
      </c>
      <c r="C90" s="7" t="s">
        <v>23</v>
      </c>
      <c r="D90" s="8">
        <v>62.5</v>
      </c>
      <c r="E90" s="6" t="s">
        <v>142</v>
      </c>
    </row>
    <row r="91" spans="1:7" x14ac:dyDescent="0.25">
      <c r="A91" s="6" t="s">
        <v>79</v>
      </c>
      <c r="B91" s="7">
        <v>69523788448</v>
      </c>
      <c r="C91" s="7" t="s">
        <v>69</v>
      </c>
      <c r="D91" s="8">
        <v>24.89</v>
      </c>
      <c r="E91" s="9" t="s">
        <v>27</v>
      </c>
    </row>
    <row r="92" spans="1:7" x14ac:dyDescent="0.25">
      <c r="A92" s="6" t="s">
        <v>112</v>
      </c>
      <c r="B92" s="7">
        <v>59559512621</v>
      </c>
      <c r="C92" s="7" t="s">
        <v>13</v>
      </c>
      <c r="D92" s="8">
        <v>67.69</v>
      </c>
      <c r="E92" s="9" t="s">
        <v>27</v>
      </c>
    </row>
    <row r="93" spans="1:7" x14ac:dyDescent="0.25">
      <c r="A93" s="6" t="s">
        <v>99</v>
      </c>
      <c r="B93" s="26" t="s">
        <v>100</v>
      </c>
      <c r="C93" s="7" t="s">
        <v>13</v>
      </c>
      <c r="D93" s="8">
        <v>500</v>
      </c>
      <c r="E93" s="9" t="s">
        <v>50</v>
      </c>
    </row>
    <row r="94" spans="1:7" x14ac:dyDescent="0.25">
      <c r="A94" s="6" t="s">
        <v>65</v>
      </c>
      <c r="B94" s="7">
        <v>60291073227</v>
      </c>
      <c r="C94" s="7" t="s">
        <v>13</v>
      </c>
      <c r="D94" s="8">
        <v>1436.4</v>
      </c>
      <c r="E94" s="9" t="s">
        <v>50</v>
      </c>
    </row>
    <row r="95" spans="1:7" x14ac:dyDescent="0.25">
      <c r="A95" s="6" t="s">
        <v>21</v>
      </c>
      <c r="B95" s="7">
        <v>63949120108</v>
      </c>
      <c r="C95" s="7" t="s">
        <v>12</v>
      </c>
      <c r="D95" s="8">
        <v>489.85</v>
      </c>
      <c r="E95" s="9" t="s">
        <v>29</v>
      </c>
    </row>
    <row r="96" spans="1:7" s="22" customFormat="1" x14ac:dyDescent="0.25">
      <c r="A96" s="6" t="s">
        <v>63</v>
      </c>
      <c r="B96" s="7">
        <v>63073332379</v>
      </c>
      <c r="C96" s="7" t="s">
        <v>23</v>
      </c>
      <c r="D96" s="36">
        <v>2001.35</v>
      </c>
      <c r="E96" s="9" t="s">
        <v>42</v>
      </c>
      <c r="G96" s="23"/>
    </row>
    <row r="97" spans="1:5" x14ac:dyDescent="0.25">
      <c r="A97" s="16" t="s">
        <v>37</v>
      </c>
      <c r="B97" s="7"/>
      <c r="C97" s="6"/>
      <c r="D97" s="8">
        <f>193.69</f>
        <v>193.69</v>
      </c>
      <c r="E97" s="6" t="s">
        <v>82</v>
      </c>
    </row>
    <row r="98" spans="1:5" x14ac:dyDescent="0.25">
      <c r="A98" s="17"/>
      <c r="B98" s="18"/>
      <c r="C98" s="19"/>
      <c r="D98" s="20">
        <f>422.52</f>
        <v>422.52</v>
      </c>
      <c r="E98" s="38" t="s">
        <v>135</v>
      </c>
    </row>
    <row r="99" spans="1:5" x14ac:dyDescent="0.25">
      <c r="A99" s="17"/>
      <c r="B99" s="18"/>
      <c r="C99" s="19"/>
      <c r="D99" s="20">
        <f>672</f>
        <v>672</v>
      </c>
      <c r="E99" s="28" t="s">
        <v>81</v>
      </c>
    </row>
    <row r="100" spans="1:5" x14ac:dyDescent="0.25">
      <c r="A100" s="17"/>
      <c r="B100" s="18"/>
      <c r="C100" s="19"/>
      <c r="D100" s="20">
        <f>1713.45+12215.23+2470.73+12306.09+226497.2</f>
        <v>255202.7</v>
      </c>
      <c r="E100" s="28" t="s">
        <v>83</v>
      </c>
    </row>
    <row r="101" spans="1:5" x14ac:dyDescent="0.25">
      <c r="A101" s="17"/>
      <c r="B101" s="18"/>
      <c r="C101" s="19"/>
      <c r="D101" s="20">
        <f>282.72+2015.51+78.31+2030.52+36179.21</f>
        <v>40586.269999999997</v>
      </c>
      <c r="E101" s="28" t="s">
        <v>84</v>
      </c>
    </row>
    <row r="102" spans="1:5" x14ac:dyDescent="0.25">
      <c r="A102" s="17"/>
      <c r="B102" s="18"/>
      <c r="C102" s="19"/>
      <c r="D102" s="20">
        <v>100</v>
      </c>
      <c r="E102" s="28" t="s">
        <v>85</v>
      </c>
    </row>
    <row r="103" spans="1:5" x14ac:dyDescent="0.25">
      <c r="A103" s="17"/>
      <c r="B103" s="18"/>
      <c r="C103" s="19"/>
      <c r="D103" s="20">
        <f>664.85+88+28.46</f>
        <v>781.31000000000006</v>
      </c>
      <c r="E103" s="28" t="s">
        <v>44</v>
      </c>
    </row>
    <row r="104" spans="1:5" x14ac:dyDescent="0.25">
      <c r="A104" s="17"/>
      <c r="B104" s="18"/>
      <c r="C104" s="19"/>
      <c r="D104" s="20">
        <f>39.82+119.46+39.82+864.07+392.32+4043.56</f>
        <v>5499.05</v>
      </c>
      <c r="E104" s="28" t="s">
        <v>86</v>
      </c>
    </row>
    <row r="105" spans="1:5" x14ac:dyDescent="0.25">
      <c r="A105" s="17"/>
      <c r="B105" s="18"/>
      <c r="C105" s="19"/>
      <c r="D105" s="20">
        <f>149</f>
        <v>149</v>
      </c>
      <c r="E105" s="28" t="s">
        <v>53</v>
      </c>
    </row>
    <row r="106" spans="1:5" x14ac:dyDescent="0.25">
      <c r="A106" s="43" t="s">
        <v>127</v>
      </c>
      <c r="B106" s="43"/>
      <c r="C106" s="14"/>
      <c r="D106" s="13">
        <f>SUM(D10:D105)</f>
        <v>354190.52</v>
      </c>
      <c r="E106" s="15"/>
    </row>
    <row r="107" spans="1:5" x14ac:dyDescent="0.25">
      <c r="D107" s="4"/>
    </row>
    <row r="108" spans="1:5" x14ac:dyDescent="0.25">
      <c r="D108" s="42" t="s">
        <v>36</v>
      </c>
      <c r="E108" s="42"/>
    </row>
    <row r="109" spans="1:5" x14ac:dyDescent="0.25">
      <c r="D109" s="4"/>
    </row>
    <row r="110" spans="1:5" x14ac:dyDescent="0.25">
      <c r="D110" s="4"/>
    </row>
    <row r="111" spans="1:5" x14ac:dyDescent="0.25">
      <c r="D111" s="4"/>
    </row>
    <row r="112" spans="1:5" x14ac:dyDescent="0.25">
      <c r="D112" s="4"/>
    </row>
    <row r="113" spans="1:7" x14ac:dyDescent="0.25">
      <c r="D113" s="4"/>
    </row>
    <row r="114" spans="1:7" x14ac:dyDescent="0.25">
      <c r="D114" s="4"/>
    </row>
    <row r="115" spans="1:7" x14ac:dyDescent="0.25">
      <c r="D115" s="4"/>
    </row>
    <row r="116" spans="1:7" x14ac:dyDescent="0.25">
      <c r="D116" s="4"/>
    </row>
    <row r="117" spans="1:7" x14ac:dyDescent="0.25">
      <c r="D117" s="4"/>
    </row>
    <row r="118" spans="1:7" x14ac:dyDescent="0.25">
      <c r="D118" s="4"/>
    </row>
    <row r="119" spans="1:7" x14ac:dyDescent="0.25">
      <c r="D119" s="4"/>
    </row>
    <row r="120" spans="1:7" x14ac:dyDescent="0.25">
      <c r="D120" s="4"/>
    </row>
    <row r="121" spans="1:7" x14ac:dyDescent="0.25">
      <c r="D121" s="4"/>
    </row>
    <row r="122" spans="1:7" s="5" customFormat="1" x14ac:dyDescent="0.25">
      <c r="A122" s="28"/>
      <c r="B122" s="30"/>
      <c r="C122" s="28"/>
      <c r="D122" s="4"/>
      <c r="F122" s="28"/>
      <c r="G122" s="28"/>
    </row>
    <row r="123" spans="1:7" s="5" customFormat="1" x14ac:dyDescent="0.25">
      <c r="A123" s="28"/>
      <c r="B123" s="30"/>
      <c r="C123" s="28"/>
      <c r="D123" s="4"/>
      <c r="F123" s="28"/>
      <c r="G123" s="28"/>
    </row>
    <row r="124" spans="1:7" s="5" customFormat="1" x14ac:dyDescent="0.25">
      <c r="A124" s="28"/>
      <c r="B124" s="30"/>
      <c r="C124" s="28"/>
      <c r="D124" s="4"/>
      <c r="F124" s="28"/>
      <c r="G124" s="28"/>
    </row>
    <row r="125" spans="1:7" s="5" customFormat="1" x14ac:dyDescent="0.25">
      <c r="A125" s="28"/>
      <c r="B125" s="30"/>
      <c r="C125" s="28"/>
      <c r="D125" s="4"/>
      <c r="F125" s="28"/>
      <c r="G125" s="28"/>
    </row>
    <row r="126" spans="1:7" s="5" customFormat="1" x14ac:dyDescent="0.25">
      <c r="A126" s="28"/>
      <c r="B126" s="30"/>
      <c r="C126" s="28"/>
      <c r="D126" s="4"/>
      <c r="F126" s="28"/>
      <c r="G126" s="28"/>
    </row>
  </sheetData>
  <mergeCells count="4">
    <mergeCell ref="B6:D6"/>
    <mergeCell ref="B7:D7"/>
    <mergeCell ref="A106:B106"/>
    <mergeCell ref="D108:E108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5"/>
  <sheetViews>
    <sheetView topLeftCell="A7" zoomScale="170" zoomScaleNormal="170" workbookViewId="0">
      <selection activeCell="A87" sqref="A87:XFD87"/>
    </sheetView>
  </sheetViews>
  <sheetFormatPr defaultRowHeight="15" x14ac:dyDescent="0.25"/>
  <cols>
    <col min="1" max="1" width="38.5703125" style="28" customWidth="1"/>
    <col min="2" max="2" width="14" style="29" customWidth="1"/>
    <col min="3" max="3" width="16.5703125" style="28" customWidth="1"/>
    <col min="4" max="4" width="16.7109375" style="28" customWidth="1"/>
    <col min="5" max="5" width="35.5703125" style="5" customWidth="1"/>
    <col min="6" max="6" width="9.140625" style="28"/>
    <col min="7" max="7" width="17.28515625" style="28" customWidth="1"/>
    <col min="8" max="16384" width="9.140625" style="28"/>
  </cols>
  <sheetData>
    <row r="1" spans="1:5" ht="15.75" x14ac:dyDescent="0.25">
      <c r="A1" s="3" t="s">
        <v>0</v>
      </c>
    </row>
    <row r="2" spans="1:5" ht="15.75" x14ac:dyDescent="0.25">
      <c r="A2" s="3" t="s">
        <v>1</v>
      </c>
    </row>
    <row r="3" spans="1:5" ht="15.75" x14ac:dyDescent="0.25">
      <c r="A3" s="3" t="s">
        <v>2</v>
      </c>
    </row>
    <row r="4" spans="1:5" ht="15.75" x14ac:dyDescent="0.25">
      <c r="A4" s="2" t="s">
        <v>10</v>
      </c>
    </row>
    <row r="6" spans="1:5" x14ac:dyDescent="0.25">
      <c r="B6" s="42" t="s">
        <v>3</v>
      </c>
      <c r="C6" s="42"/>
      <c r="D6" s="42"/>
    </row>
    <row r="7" spans="1:5" x14ac:dyDescent="0.25">
      <c r="B7" s="42" t="s">
        <v>87</v>
      </c>
      <c r="C7" s="42"/>
      <c r="D7" s="42"/>
    </row>
    <row r="9" spans="1:5" ht="30.75" customHeight="1" x14ac:dyDescent="0.25">
      <c r="A9" s="10" t="s">
        <v>5</v>
      </c>
      <c r="B9" s="11" t="s">
        <v>6</v>
      </c>
      <c r="C9" s="10" t="s">
        <v>7</v>
      </c>
      <c r="D9" s="10" t="s">
        <v>8</v>
      </c>
      <c r="E9" s="12" t="s">
        <v>9</v>
      </c>
    </row>
    <row r="10" spans="1:5" ht="30.75" customHeight="1" x14ac:dyDescent="0.25">
      <c r="A10" s="32" t="s">
        <v>89</v>
      </c>
      <c r="B10" s="31">
        <v>75508100288</v>
      </c>
      <c r="C10" s="7" t="s">
        <v>23</v>
      </c>
      <c r="D10" s="8">
        <v>80</v>
      </c>
      <c r="E10" s="9" t="s">
        <v>59</v>
      </c>
    </row>
    <row r="11" spans="1:5" x14ac:dyDescent="0.25">
      <c r="A11" s="6" t="s">
        <v>90</v>
      </c>
      <c r="B11" s="7">
        <v>51933956179</v>
      </c>
      <c r="C11" s="7" t="s">
        <v>13</v>
      </c>
      <c r="D11" s="8">
        <v>335</v>
      </c>
      <c r="E11" s="9" t="s">
        <v>59</v>
      </c>
    </row>
    <row r="12" spans="1:5" x14ac:dyDescent="0.25">
      <c r="A12" s="6" t="s">
        <v>91</v>
      </c>
      <c r="B12" s="7">
        <v>95496741798</v>
      </c>
      <c r="C12" s="7" t="s">
        <v>13</v>
      </c>
      <c r="D12" s="8">
        <v>13.98</v>
      </c>
      <c r="E12" s="9" t="s">
        <v>45</v>
      </c>
    </row>
    <row r="13" spans="1:5" x14ac:dyDescent="0.25">
      <c r="A13" s="6" t="s">
        <v>76</v>
      </c>
      <c r="B13" s="26" t="s">
        <v>77</v>
      </c>
      <c r="C13" s="7" t="s">
        <v>78</v>
      </c>
      <c r="D13" s="8">
        <v>1109.6600000000001</v>
      </c>
      <c r="E13" s="9" t="s">
        <v>45</v>
      </c>
    </row>
    <row r="14" spans="1:5" x14ac:dyDescent="0.25">
      <c r="A14" s="6" t="s">
        <v>92</v>
      </c>
      <c r="B14" s="26" t="s">
        <v>93</v>
      </c>
      <c r="C14" s="7" t="s">
        <v>13</v>
      </c>
      <c r="D14" s="8">
        <v>553.85</v>
      </c>
      <c r="E14" s="9" t="s">
        <v>45</v>
      </c>
    </row>
    <row r="15" spans="1:5" x14ac:dyDescent="0.25">
      <c r="A15" s="6" t="s">
        <v>94</v>
      </c>
      <c r="B15" s="26" t="s">
        <v>95</v>
      </c>
      <c r="C15" s="7" t="s">
        <v>13</v>
      </c>
      <c r="D15" s="8">
        <v>1808.36</v>
      </c>
      <c r="E15" s="9" t="s">
        <v>45</v>
      </c>
    </row>
    <row r="16" spans="1:5" x14ac:dyDescent="0.25">
      <c r="A16" s="6" t="s">
        <v>47</v>
      </c>
      <c r="B16" s="7">
        <v>55610250666</v>
      </c>
      <c r="C16" s="7" t="s">
        <v>13</v>
      </c>
      <c r="D16" s="8">
        <v>758.56</v>
      </c>
      <c r="E16" s="9" t="s">
        <v>45</v>
      </c>
    </row>
    <row r="17" spans="1:5" x14ac:dyDescent="0.25">
      <c r="A17" s="6" t="s">
        <v>48</v>
      </c>
      <c r="B17" s="7">
        <v>89406825003</v>
      </c>
      <c r="C17" s="7" t="s">
        <v>13</v>
      </c>
      <c r="D17" s="8">
        <v>8.0399999999999991</v>
      </c>
      <c r="E17" s="9" t="s">
        <v>46</v>
      </c>
    </row>
    <row r="18" spans="1:5" x14ac:dyDescent="0.25">
      <c r="A18" s="6" t="s">
        <v>48</v>
      </c>
      <c r="B18" s="7">
        <v>89406825003</v>
      </c>
      <c r="C18" s="7" t="s">
        <v>13</v>
      </c>
      <c r="D18" s="8">
        <v>2.11</v>
      </c>
      <c r="E18" s="9" t="s">
        <v>46</v>
      </c>
    </row>
    <row r="19" spans="1:5" x14ac:dyDescent="0.25">
      <c r="A19" s="6" t="s">
        <v>48</v>
      </c>
      <c r="B19" s="7">
        <v>89406825003</v>
      </c>
      <c r="C19" s="7" t="s">
        <v>13</v>
      </c>
      <c r="D19" s="8">
        <v>20.27</v>
      </c>
      <c r="E19" s="9" t="s">
        <v>46</v>
      </c>
    </row>
    <row r="20" spans="1:5" x14ac:dyDescent="0.25">
      <c r="A20" s="6" t="s">
        <v>49</v>
      </c>
      <c r="B20" s="7">
        <v>84923155727</v>
      </c>
      <c r="C20" s="7" t="s">
        <v>13</v>
      </c>
      <c r="D20" s="8">
        <v>32.43</v>
      </c>
      <c r="E20" s="9" t="s">
        <v>46</v>
      </c>
    </row>
    <row r="21" spans="1:5" x14ac:dyDescent="0.25">
      <c r="A21" s="6" t="s">
        <v>49</v>
      </c>
      <c r="B21" s="7">
        <v>84923155727</v>
      </c>
      <c r="C21" s="7" t="s">
        <v>13</v>
      </c>
      <c r="D21" s="8">
        <v>32.43</v>
      </c>
      <c r="E21" s="9" t="s">
        <v>46</v>
      </c>
    </row>
    <row r="22" spans="1:5" x14ac:dyDescent="0.25">
      <c r="A22" s="6" t="s">
        <v>49</v>
      </c>
      <c r="B22" s="7">
        <v>84923155727</v>
      </c>
      <c r="C22" s="7" t="s">
        <v>13</v>
      </c>
      <c r="D22" s="8">
        <v>23.57</v>
      </c>
      <c r="E22" s="9" t="s">
        <v>46</v>
      </c>
    </row>
    <row r="23" spans="1:5" x14ac:dyDescent="0.25">
      <c r="A23" s="6" t="s">
        <v>48</v>
      </c>
      <c r="B23" s="7">
        <v>89406825003</v>
      </c>
      <c r="C23" s="7" t="s">
        <v>13</v>
      </c>
      <c r="D23" s="8">
        <v>2.88</v>
      </c>
      <c r="E23" s="9" t="s">
        <v>46</v>
      </c>
    </row>
    <row r="24" spans="1:5" x14ac:dyDescent="0.25">
      <c r="A24" s="6" t="s">
        <v>49</v>
      </c>
      <c r="B24" s="7">
        <v>84923155727</v>
      </c>
      <c r="C24" s="7" t="s">
        <v>13</v>
      </c>
      <c r="D24" s="8">
        <v>740.56</v>
      </c>
      <c r="E24" s="9" t="s">
        <v>46</v>
      </c>
    </row>
    <row r="25" spans="1:5" x14ac:dyDescent="0.25">
      <c r="A25" s="6" t="s">
        <v>48</v>
      </c>
      <c r="B25" s="7">
        <v>89406825003</v>
      </c>
      <c r="C25" s="7" t="s">
        <v>13</v>
      </c>
      <c r="D25" s="8">
        <v>282.64</v>
      </c>
      <c r="E25" s="9" t="s">
        <v>46</v>
      </c>
    </row>
    <row r="26" spans="1:5" x14ac:dyDescent="0.25">
      <c r="A26" s="6" t="s">
        <v>96</v>
      </c>
      <c r="B26" s="7">
        <v>29848171479</v>
      </c>
      <c r="C26" s="7" t="s">
        <v>13</v>
      </c>
      <c r="D26" s="8">
        <v>237.86</v>
      </c>
      <c r="E26" s="9" t="s">
        <v>46</v>
      </c>
    </row>
    <row r="27" spans="1:5" x14ac:dyDescent="0.25">
      <c r="A27" s="6" t="s">
        <v>98</v>
      </c>
      <c r="B27" s="7">
        <v>49980852277</v>
      </c>
      <c r="C27" s="7" t="s">
        <v>97</v>
      </c>
      <c r="D27" s="8">
        <v>84.73</v>
      </c>
      <c r="E27" s="9" t="s">
        <v>46</v>
      </c>
    </row>
    <row r="28" spans="1:5" x14ac:dyDescent="0.25">
      <c r="A28" s="6" t="s">
        <v>98</v>
      </c>
      <c r="B28" s="7">
        <v>49980852277</v>
      </c>
      <c r="C28" s="7" t="s">
        <v>97</v>
      </c>
      <c r="D28" s="8">
        <v>213.25</v>
      </c>
      <c r="E28" s="9" t="s">
        <v>46</v>
      </c>
    </row>
    <row r="29" spans="1:5" x14ac:dyDescent="0.25">
      <c r="A29" s="6" t="s">
        <v>98</v>
      </c>
      <c r="B29" s="7">
        <v>49980852277</v>
      </c>
      <c r="C29" s="7" t="s">
        <v>97</v>
      </c>
      <c r="D29" s="8">
        <v>222.4</v>
      </c>
      <c r="E29" s="9" t="s">
        <v>46</v>
      </c>
    </row>
    <row r="30" spans="1:5" x14ac:dyDescent="0.25">
      <c r="A30" s="6" t="s">
        <v>98</v>
      </c>
      <c r="B30" s="7">
        <v>49980852277</v>
      </c>
      <c r="C30" s="7" t="s">
        <v>97</v>
      </c>
      <c r="D30" s="8">
        <v>144.44999999999999</v>
      </c>
      <c r="E30" s="9" t="s">
        <v>46</v>
      </c>
    </row>
    <row r="31" spans="1:5" x14ac:dyDescent="0.25">
      <c r="A31" s="6" t="s">
        <v>48</v>
      </c>
      <c r="B31" s="7">
        <v>89406825003</v>
      </c>
      <c r="C31" s="7" t="s">
        <v>13</v>
      </c>
      <c r="D31" s="8">
        <v>48.33</v>
      </c>
      <c r="E31" s="9" t="s">
        <v>46</v>
      </c>
    </row>
    <row r="32" spans="1:5" x14ac:dyDescent="0.25">
      <c r="A32" s="6" t="s">
        <v>48</v>
      </c>
      <c r="B32" s="7">
        <v>89406825003</v>
      </c>
      <c r="C32" s="7" t="s">
        <v>13</v>
      </c>
      <c r="D32" s="8">
        <v>5.58</v>
      </c>
      <c r="E32" s="9" t="s">
        <v>46</v>
      </c>
    </row>
    <row r="33" spans="1:5" x14ac:dyDescent="0.25">
      <c r="A33" s="6" t="s">
        <v>48</v>
      </c>
      <c r="B33" s="7">
        <v>89406825003</v>
      </c>
      <c r="C33" s="7" t="s">
        <v>13</v>
      </c>
      <c r="D33" s="8">
        <v>24.88</v>
      </c>
      <c r="E33" s="9" t="s">
        <v>46</v>
      </c>
    </row>
    <row r="34" spans="1:5" x14ac:dyDescent="0.25">
      <c r="A34" s="6" t="s">
        <v>98</v>
      </c>
      <c r="B34" s="7">
        <v>49980852277</v>
      </c>
      <c r="C34" s="7" t="s">
        <v>97</v>
      </c>
      <c r="D34" s="8">
        <v>213.25</v>
      </c>
      <c r="E34" s="9" t="s">
        <v>46</v>
      </c>
    </row>
    <row r="35" spans="1:5" x14ac:dyDescent="0.25">
      <c r="A35" s="6" t="s">
        <v>48</v>
      </c>
      <c r="B35" s="7">
        <v>89406825003</v>
      </c>
      <c r="C35" s="7" t="s">
        <v>13</v>
      </c>
      <c r="D35" s="8">
        <v>263.37</v>
      </c>
      <c r="E35" s="9" t="s">
        <v>46</v>
      </c>
    </row>
    <row r="36" spans="1:5" x14ac:dyDescent="0.25">
      <c r="A36" s="6" t="s">
        <v>64</v>
      </c>
      <c r="B36" s="7">
        <v>85821130368</v>
      </c>
      <c r="C36" s="7" t="s">
        <v>23</v>
      </c>
      <c r="D36" s="8">
        <v>1.66</v>
      </c>
      <c r="E36" s="9" t="s">
        <v>27</v>
      </c>
    </row>
    <row r="37" spans="1:5" x14ac:dyDescent="0.25">
      <c r="A37" s="6" t="s">
        <v>79</v>
      </c>
      <c r="B37" s="7">
        <v>69523788448</v>
      </c>
      <c r="C37" s="7" t="s">
        <v>69</v>
      </c>
      <c r="D37" s="8">
        <v>24.89</v>
      </c>
      <c r="E37" s="9" t="s">
        <v>27</v>
      </c>
    </row>
    <row r="38" spans="1:5" x14ac:dyDescent="0.25">
      <c r="A38" s="6" t="s">
        <v>56</v>
      </c>
      <c r="B38" s="7">
        <v>17847110267</v>
      </c>
      <c r="C38" s="7" t="s">
        <v>23</v>
      </c>
      <c r="D38" s="8">
        <v>124.45</v>
      </c>
      <c r="E38" s="9" t="s">
        <v>27</v>
      </c>
    </row>
    <row r="39" spans="1:5" x14ac:dyDescent="0.25">
      <c r="A39" s="6" t="s">
        <v>92</v>
      </c>
      <c r="B39" s="26" t="s">
        <v>93</v>
      </c>
      <c r="C39" s="7" t="s">
        <v>13</v>
      </c>
      <c r="D39" s="8">
        <v>467.5</v>
      </c>
      <c r="E39" s="9" t="s">
        <v>27</v>
      </c>
    </row>
    <row r="40" spans="1:5" x14ac:dyDescent="0.25">
      <c r="A40" s="6" t="s">
        <v>99</v>
      </c>
      <c r="B40" s="26" t="s">
        <v>100</v>
      </c>
      <c r="C40" s="7" t="s">
        <v>13</v>
      </c>
      <c r="D40" s="8">
        <v>500</v>
      </c>
      <c r="E40" s="9" t="s">
        <v>50</v>
      </c>
    </row>
    <row r="41" spans="1:5" x14ac:dyDescent="0.25">
      <c r="A41" s="6" t="s">
        <v>22</v>
      </c>
      <c r="B41" s="26" t="s">
        <v>101</v>
      </c>
      <c r="C41" s="7" t="s">
        <v>13</v>
      </c>
      <c r="D41" s="8">
        <v>41.48</v>
      </c>
      <c r="E41" s="9" t="s">
        <v>50</v>
      </c>
    </row>
    <row r="42" spans="1:5" x14ac:dyDescent="0.25">
      <c r="A42" s="6" t="s">
        <v>102</v>
      </c>
      <c r="B42" s="26" t="s">
        <v>103</v>
      </c>
      <c r="C42" s="7" t="s">
        <v>13</v>
      </c>
      <c r="D42" s="8">
        <v>96.71</v>
      </c>
      <c r="E42" s="9" t="s">
        <v>50</v>
      </c>
    </row>
    <row r="43" spans="1:5" x14ac:dyDescent="0.25">
      <c r="A43" s="6" t="s">
        <v>102</v>
      </c>
      <c r="B43" s="26" t="s">
        <v>103</v>
      </c>
      <c r="C43" s="7" t="s">
        <v>13</v>
      </c>
      <c r="D43" s="8">
        <v>26</v>
      </c>
      <c r="E43" s="9" t="s">
        <v>50</v>
      </c>
    </row>
    <row r="44" spans="1:5" x14ac:dyDescent="0.25">
      <c r="A44" s="6" t="s">
        <v>104</v>
      </c>
      <c r="B44" s="26" t="s">
        <v>105</v>
      </c>
      <c r="C44" s="7" t="s">
        <v>106</v>
      </c>
      <c r="D44" s="8">
        <v>45</v>
      </c>
      <c r="E44" s="9" t="s">
        <v>107</v>
      </c>
    </row>
    <row r="45" spans="1:5" x14ac:dyDescent="0.25">
      <c r="A45" s="6" t="s">
        <v>108</v>
      </c>
      <c r="B45" s="26" t="s">
        <v>109</v>
      </c>
      <c r="C45" s="7" t="s">
        <v>23</v>
      </c>
      <c r="D45" s="8">
        <v>53.09</v>
      </c>
      <c r="E45" s="9" t="s">
        <v>107</v>
      </c>
    </row>
    <row r="46" spans="1:5" x14ac:dyDescent="0.25">
      <c r="A46" s="6" t="s">
        <v>56</v>
      </c>
      <c r="B46" s="7">
        <v>17847110267</v>
      </c>
      <c r="C46" s="7" t="s">
        <v>23</v>
      </c>
      <c r="D46" s="8">
        <v>25</v>
      </c>
      <c r="E46" s="9" t="s">
        <v>110</v>
      </c>
    </row>
    <row r="47" spans="1:5" x14ac:dyDescent="0.25">
      <c r="A47" s="6" t="s">
        <v>56</v>
      </c>
      <c r="B47" s="7">
        <v>17847110267</v>
      </c>
      <c r="C47" s="7" t="s">
        <v>23</v>
      </c>
      <c r="D47" s="8">
        <v>25</v>
      </c>
      <c r="E47" s="9" t="s">
        <v>110</v>
      </c>
    </row>
    <row r="48" spans="1:5" x14ac:dyDescent="0.25">
      <c r="A48" s="6" t="s">
        <v>49</v>
      </c>
      <c r="B48" s="7">
        <v>84923155727</v>
      </c>
      <c r="C48" s="7" t="s">
        <v>13</v>
      </c>
      <c r="D48" s="8">
        <f>39.82+2.98</f>
        <v>42.8</v>
      </c>
      <c r="E48" s="9" t="s">
        <v>111</v>
      </c>
    </row>
    <row r="49" spans="1:5" x14ac:dyDescent="0.25">
      <c r="A49" s="6" t="s">
        <v>112</v>
      </c>
      <c r="B49" s="7">
        <v>59559512621</v>
      </c>
      <c r="C49" s="7" t="s">
        <v>13</v>
      </c>
      <c r="D49" s="8">
        <v>67.69</v>
      </c>
      <c r="E49" s="9" t="s">
        <v>27</v>
      </c>
    </row>
    <row r="50" spans="1:5" x14ac:dyDescent="0.25">
      <c r="A50" s="6" t="s">
        <v>21</v>
      </c>
      <c r="B50" s="7">
        <v>63949120108</v>
      </c>
      <c r="C50" s="7" t="s">
        <v>12</v>
      </c>
      <c r="D50" s="8">
        <v>768.47</v>
      </c>
      <c r="E50" s="9" t="s">
        <v>29</v>
      </c>
    </row>
    <row r="51" spans="1:5" x14ac:dyDescent="0.25">
      <c r="A51" s="6" t="s">
        <v>17</v>
      </c>
      <c r="B51" s="7">
        <v>44138062462</v>
      </c>
      <c r="C51" s="7" t="s">
        <v>24</v>
      </c>
      <c r="D51" s="8">
        <v>197.74</v>
      </c>
      <c r="E51" s="9" t="s">
        <v>29</v>
      </c>
    </row>
    <row r="52" spans="1:5" x14ac:dyDescent="0.25">
      <c r="A52" s="6" t="s">
        <v>114</v>
      </c>
      <c r="B52" s="7">
        <v>56822948795</v>
      </c>
      <c r="C52" s="7" t="s">
        <v>23</v>
      </c>
      <c r="D52" s="8">
        <v>53.75</v>
      </c>
      <c r="E52" s="9" t="s">
        <v>110</v>
      </c>
    </row>
    <row r="53" spans="1:5" x14ac:dyDescent="0.25">
      <c r="A53" s="6" t="s">
        <v>66</v>
      </c>
      <c r="B53" s="7">
        <v>29524210204</v>
      </c>
      <c r="C53" s="7" t="s">
        <v>23</v>
      </c>
      <c r="D53" s="8">
        <v>179.25</v>
      </c>
      <c r="E53" s="9" t="s">
        <v>60</v>
      </c>
    </row>
    <row r="54" spans="1:5" x14ac:dyDescent="0.25">
      <c r="A54" s="6" t="s">
        <v>68</v>
      </c>
      <c r="B54" s="7">
        <v>87311810356</v>
      </c>
      <c r="C54" s="7" t="s">
        <v>69</v>
      </c>
      <c r="D54" s="8">
        <v>60.92</v>
      </c>
      <c r="E54" s="9" t="s">
        <v>60</v>
      </c>
    </row>
    <row r="55" spans="1:5" x14ac:dyDescent="0.25">
      <c r="A55" s="6" t="s">
        <v>67</v>
      </c>
      <c r="B55" s="7">
        <v>81793146560</v>
      </c>
      <c r="C55" s="7" t="s">
        <v>23</v>
      </c>
      <c r="D55" s="8">
        <v>156.76</v>
      </c>
      <c r="E55" s="9" t="s">
        <v>60</v>
      </c>
    </row>
    <row r="56" spans="1:5" x14ac:dyDescent="0.25">
      <c r="A56" s="6" t="s">
        <v>99</v>
      </c>
      <c r="B56" s="26" t="s">
        <v>100</v>
      </c>
      <c r="C56" s="7" t="s">
        <v>13</v>
      </c>
      <c r="D56" s="8">
        <v>500</v>
      </c>
      <c r="E56" s="9" t="s">
        <v>50</v>
      </c>
    </row>
    <row r="57" spans="1:5" x14ac:dyDescent="0.25">
      <c r="A57" s="6" t="s">
        <v>115</v>
      </c>
      <c r="B57" s="26" t="s">
        <v>116</v>
      </c>
      <c r="C57" s="7" t="s">
        <v>117</v>
      </c>
      <c r="D57" s="8">
        <v>74.44</v>
      </c>
      <c r="E57" s="9" t="s">
        <v>45</v>
      </c>
    </row>
    <row r="58" spans="1:5" x14ac:dyDescent="0.25">
      <c r="A58" s="6" t="s">
        <v>118</v>
      </c>
      <c r="B58" s="26" t="s">
        <v>119</v>
      </c>
      <c r="C58" s="7" t="s">
        <v>23</v>
      </c>
      <c r="D58" s="8">
        <v>13.27</v>
      </c>
      <c r="E58" s="9" t="s">
        <v>110</v>
      </c>
    </row>
    <row r="59" spans="1:5" x14ac:dyDescent="0.25">
      <c r="A59" s="6" t="s">
        <v>20</v>
      </c>
      <c r="B59" s="7">
        <v>62226620908</v>
      </c>
      <c r="C59" s="7" t="s">
        <v>23</v>
      </c>
      <c r="D59" s="8">
        <v>2312.2800000000002</v>
      </c>
      <c r="E59" s="9" t="s">
        <v>29</v>
      </c>
    </row>
    <row r="60" spans="1:5" x14ac:dyDescent="0.25">
      <c r="A60" s="6" t="s">
        <v>18</v>
      </c>
      <c r="B60" s="7">
        <v>90373162012</v>
      </c>
      <c r="C60" s="7" t="s">
        <v>13</v>
      </c>
      <c r="D60" s="8">
        <v>149.65</v>
      </c>
      <c r="E60" s="9" t="s">
        <v>29</v>
      </c>
    </row>
    <row r="61" spans="1:5" x14ac:dyDescent="0.25">
      <c r="A61" s="6" t="s">
        <v>18</v>
      </c>
      <c r="B61" s="7">
        <v>90373162012</v>
      </c>
      <c r="C61" s="7" t="s">
        <v>13</v>
      </c>
      <c r="D61" s="8">
        <v>44.61</v>
      </c>
      <c r="E61" s="9" t="s">
        <v>29</v>
      </c>
    </row>
    <row r="62" spans="1:5" x14ac:dyDescent="0.25">
      <c r="A62" s="6" t="s">
        <v>18</v>
      </c>
      <c r="B62" s="7">
        <v>90373162012</v>
      </c>
      <c r="C62" s="7" t="s">
        <v>13</v>
      </c>
      <c r="D62" s="8">
        <v>89.2</v>
      </c>
      <c r="E62" s="9" t="s">
        <v>29</v>
      </c>
    </row>
    <row r="63" spans="1:5" x14ac:dyDescent="0.25">
      <c r="A63" s="6" t="s">
        <v>18</v>
      </c>
      <c r="B63" s="7">
        <v>90373162012</v>
      </c>
      <c r="C63" s="7" t="s">
        <v>13</v>
      </c>
      <c r="D63" s="8">
        <v>458.04</v>
      </c>
      <c r="E63" s="9" t="s">
        <v>29</v>
      </c>
    </row>
    <row r="64" spans="1:5" x14ac:dyDescent="0.25">
      <c r="A64" s="6" t="s">
        <v>18</v>
      </c>
      <c r="B64" s="7">
        <v>90373162012</v>
      </c>
      <c r="C64" s="7" t="s">
        <v>13</v>
      </c>
      <c r="D64" s="8">
        <v>8493.1</v>
      </c>
      <c r="E64" s="9" t="s">
        <v>29</v>
      </c>
    </row>
    <row r="65" spans="1:5" x14ac:dyDescent="0.25">
      <c r="A65" s="6" t="s">
        <v>17</v>
      </c>
      <c r="B65" s="7">
        <v>44138062462</v>
      </c>
      <c r="C65" s="7" t="s">
        <v>24</v>
      </c>
      <c r="D65" s="8">
        <v>4178.1000000000004</v>
      </c>
      <c r="E65" s="9" t="s">
        <v>29</v>
      </c>
    </row>
    <row r="66" spans="1:5" x14ac:dyDescent="0.25">
      <c r="A66" s="6" t="s">
        <v>74</v>
      </c>
      <c r="B66" s="7">
        <v>65734315446</v>
      </c>
      <c r="C66" s="7" t="s">
        <v>75</v>
      </c>
      <c r="D66" s="8">
        <v>28.98</v>
      </c>
      <c r="E66" s="9" t="s">
        <v>29</v>
      </c>
    </row>
    <row r="67" spans="1:5" x14ac:dyDescent="0.25">
      <c r="A67" s="6" t="s">
        <v>17</v>
      </c>
      <c r="B67" s="7">
        <v>44138062462</v>
      </c>
      <c r="C67" s="7" t="s">
        <v>24</v>
      </c>
      <c r="D67" s="8">
        <v>390.71</v>
      </c>
      <c r="E67" s="9" t="s">
        <v>29</v>
      </c>
    </row>
    <row r="68" spans="1:5" x14ac:dyDescent="0.25">
      <c r="A68" s="6" t="s">
        <v>74</v>
      </c>
      <c r="B68" s="7">
        <v>65734315446</v>
      </c>
      <c r="C68" s="7" t="s">
        <v>75</v>
      </c>
      <c r="D68" s="8">
        <v>86.94</v>
      </c>
      <c r="E68" s="9" t="s">
        <v>29</v>
      </c>
    </row>
    <row r="69" spans="1:5" x14ac:dyDescent="0.25">
      <c r="A69" s="6" t="s">
        <v>74</v>
      </c>
      <c r="B69" s="7">
        <v>65734315446</v>
      </c>
      <c r="C69" s="7" t="s">
        <v>75</v>
      </c>
      <c r="D69" s="8">
        <v>86.94</v>
      </c>
      <c r="E69" s="9" t="s">
        <v>29</v>
      </c>
    </row>
    <row r="70" spans="1:5" x14ac:dyDescent="0.25">
      <c r="A70" s="6" t="s">
        <v>70</v>
      </c>
      <c r="B70" s="7">
        <v>17091086337</v>
      </c>
      <c r="C70" s="7" t="s">
        <v>13</v>
      </c>
      <c r="D70" s="8">
        <v>588.91999999999996</v>
      </c>
      <c r="E70" s="9" t="s">
        <v>29</v>
      </c>
    </row>
    <row r="71" spans="1:5" x14ac:dyDescent="0.25">
      <c r="A71" s="6" t="s">
        <v>61</v>
      </c>
      <c r="B71" s="7">
        <v>34212194935</v>
      </c>
      <c r="C71" s="7" t="s">
        <v>62</v>
      </c>
      <c r="D71" s="8">
        <v>309</v>
      </c>
      <c r="E71" s="9" t="s">
        <v>29</v>
      </c>
    </row>
    <row r="72" spans="1:5" x14ac:dyDescent="0.25">
      <c r="A72" s="6" t="s">
        <v>120</v>
      </c>
      <c r="B72" s="7">
        <v>2359254184</v>
      </c>
      <c r="C72" s="7" t="s">
        <v>121</v>
      </c>
      <c r="D72" s="8">
        <v>526.42999999999995</v>
      </c>
      <c r="E72" s="9" t="s">
        <v>29</v>
      </c>
    </row>
    <row r="73" spans="1:5" x14ac:dyDescent="0.25">
      <c r="A73" s="6" t="s">
        <v>76</v>
      </c>
      <c r="B73" s="26" t="s">
        <v>77</v>
      </c>
      <c r="C73" s="7" t="s">
        <v>78</v>
      </c>
      <c r="D73" s="8">
        <v>651.86</v>
      </c>
      <c r="E73" s="9" t="s">
        <v>45</v>
      </c>
    </row>
    <row r="74" spans="1:5" x14ac:dyDescent="0.25">
      <c r="A74" s="6" t="s">
        <v>74</v>
      </c>
      <c r="B74" s="7">
        <v>65734315446</v>
      </c>
      <c r="C74" s="7" t="s">
        <v>75</v>
      </c>
      <c r="D74" s="8">
        <v>50.72</v>
      </c>
      <c r="E74" s="9" t="s">
        <v>29</v>
      </c>
    </row>
    <row r="75" spans="1:5" x14ac:dyDescent="0.25">
      <c r="A75" s="6" t="s">
        <v>17</v>
      </c>
      <c r="B75" s="7">
        <v>44138062462</v>
      </c>
      <c r="C75" s="7" t="s">
        <v>24</v>
      </c>
      <c r="D75" s="8">
        <v>165.01</v>
      </c>
      <c r="E75" s="9" t="s">
        <v>29</v>
      </c>
    </row>
    <row r="76" spans="1:5" x14ac:dyDescent="0.25">
      <c r="A76" s="6" t="s">
        <v>122</v>
      </c>
      <c r="B76" s="26" t="s">
        <v>123</v>
      </c>
      <c r="C76" s="7" t="s">
        <v>121</v>
      </c>
      <c r="D76" s="8">
        <v>1282.0999999999999</v>
      </c>
      <c r="E76" s="9" t="s">
        <v>29</v>
      </c>
    </row>
    <row r="77" spans="1:5" x14ac:dyDescent="0.25">
      <c r="A77" s="6" t="s">
        <v>18</v>
      </c>
      <c r="B77" s="7">
        <v>90373162012</v>
      </c>
      <c r="C77" s="7" t="s">
        <v>13</v>
      </c>
      <c r="D77" s="8">
        <v>536.28</v>
      </c>
      <c r="E77" s="9" t="s">
        <v>29</v>
      </c>
    </row>
    <row r="78" spans="1:5" x14ac:dyDescent="0.25">
      <c r="A78" s="6" t="s">
        <v>70</v>
      </c>
      <c r="B78" s="7">
        <v>17091086337</v>
      </c>
      <c r="C78" s="7" t="s">
        <v>13</v>
      </c>
      <c r="D78" s="8">
        <v>131.41</v>
      </c>
      <c r="E78" s="9" t="s">
        <v>29</v>
      </c>
    </row>
    <row r="79" spans="1:5" x14ac:dyDescent="0.25">
      <c r="A79" s="6" t="s">
        <v>20</v>
      </c>
      <c r="B79" s="7">
        <v>62226620908</v>
      </c>
      <c r="C79" s="7" t="s">
        <v>23</v>
      </c>
      <c r="D79" s="8">
        <v>1016.85</v>
      </c>
      <c r="E79" s="9" t="s">
        <v>29</v>
      </c>
    </row>
    <row r="80" spans="1:5" x14ac:dyDescent="0.25">
      <c r="A80" s="6" t="s">
        <v>124</v>
      </c>
      <c r="B80" s="7">
        <v>30765863795</v>
      </c>
      <c r="C80" s="7" t="s">
        <v>13</v>
      </c>
      <c r="D80" s="8">
        <v>43.8</v>
      </c>
      <c r="E80" s="9" t="s">
        <v>125</v>
      </c>
    </row>
    <row r="81" spans="1:7" x14ac:dyDescent="0.25">
      <c r="A81" s="6" t="s">
        <v>51</v>
      </c>
      <c r="B81" s="7">
        <v>52869401719</v>
      </c>
      <c r="C81" s="7" t="s">
        <v>13</v>
      </c>
      <c r="D81" s="8">
        <v>18.75</v>
      </c>
      <c r="E81" s="9" t="s">
        <v>46</v>
      </c>
    </row>
    <row r="82" spans="1:7" s="22" customFormat="1" x14ac:dyDescent="0.25">
      <c r="A82" s="6" t="s">
        <v>63</v>
      </c>
      <c r="B82" s="7">
        <v>63073332379</v>
      </c>
      <c r="C82" s="7" t="s">
        <v>23</v>
      </c>
      <c r="D82" s="36">
        <v>2055.37</v>
      </c>
      <c r="E82" s="9" t="s">
        <v>42</v>
      </c>
      <c r="G82" s="23"/>
    </row>
    <row r="83" spans="1:7" s="22" customFormat="1" x14ac:dyDescent="0.25">
      <c r="A83" s="6" t="s">
        <v>64</v>
      </c>
      <c r="B83" s="7">
        <v>85821130368</v>
      </c>
      <c r="C83" s="7" t="s">
        <v>23</v>
      </c>
      <c r="D83" s="34">
        <v>1.66</v>
      </c>
      <c r="E83" s="35" t="s">
        <v>27</v>
      </c>
      <c r="G83" s="23"/>
    </row>
    <row r="84" spans="1:7" s="22" customFormat="1" x14ac:dyDescent="0.25">
      <c r="A84" s="6" t="s">
        <v>48</v>
      </c>
      <c r="B84" s="7">
        <v>89406825003</v>
      </c>
      <c r="C84" s="7" t="s">
        <v>13</v>
      </c>
      <c r="D84" s="8">
        <v>156.61000000000001</v>
      </c>
      <c r="E84" s="9" t="s">
        <v>46</v>
      </c>
      <c r="G84" s="23"/>
    </row>
    <row r="85" spans="1:7" s="22" customFormat="1" x14ac:dyDescent="0.25">
      <c r="A85" s="6" t="s">
        <v>48</v>
      </c>
      <c r="B85" s="7">
        <v>89406825003</v>
      </c>
      <c r="C85" s="7" t="s">
        <v>13</v>
      </c>
      <c r="D85" s="8">
        <v>10.69</v>
      </c>
      <c r="E85" s="9" t="s">
        <v>46</v>
      </c>
      <c r="G85" s="23"/>
    </row>
    <row r="86" spans="1:7" x14ac:dyDescent="0.25">
      <c r="A86" s="16" t="s">
        <v>37</v>
      </c>
      <c r="B86" s="7"/>
      <c r="C86" s="6"/>
      <c r="D86" s="8">
        <v>124.21</v>
      </c>
      <c r="E86" s="6" t="s">
        <v>82</v>
      </c>
    </row>
    <row r="87" spans="1:7" x14ac:dyDescent="0.25">
      <c r="A87" s="17"/>
      <c r="B87" s="18"/>
      <c r="C87" s="19"/>
      <c r="D87" s="20">
        <f>67.02+67.98</f>
        <v>135</v>
      </c>
      <c r="E87" s="33" t="s">
        <v>113</v>
      </c>
    </row>
    <row r="88" spans="1:7" x14ac:dyDescent="0.25">
      <c r="A88" s="17"/>
      <c r="B88" s="18"/>
      <c r="C88" s="19"/>
      <c r="D88" s="20">
        <f>46.45+672</f>
        <v>718.45</v>
      </c>
      <c r="E88" s="28" t="s">
        <v>81</v>
      </c>
    </row>
    <row r="89" spans="1:7" x14ac:dyDescent="0.25">
      <c r="A89" s="17"/>
      <c r="B89" s="18"/>
      <c r="C89" s="19"/>
      <c r="D89" s="20">
        <f>1415.97+12150.66+2030.6+10473.68+188588.97</f>
        <v>214659.88</v>
      </c>
      <c r="E89" s="28" t="s">
        <v>83</v>
      </c>
    </row>
    <row r="90" spans="1:7" x14ac:dyDescent="0.25">
      <c r="A90" s="17"/>
      <c r="B90" s="18"/>
      <c r="C90" s="19"/>
      <c r="D90" s="20">
        <f>233.64+2004.87+63.46+1728.17+30226.85</f>
        <v>34256.99</v>
      </c>
      <c r="E90" s="28" t="s">
        <v>84</v>
      </c>
    </row>
    <row r="91" spans="1:7" x14ac:dyDescent="0.25">
      <c r="A91" s="17"/>
      <c r="B91" s="18"/>
      <c r="C91" s="19"/>
      <c r="D91" s="20">
        <f>2500+11100+220.72</f>
        <v>13820.72</v>
      </c>
      <c r="E91" s="28" t="s">
        <v>85</v>
      </c>
    </row>
    <row r="92" spans="1:7" x14ac:dyDescent="0.25">
      <c r="A92" s="17"/>
      <c r="B92" s="18"/>
      <c r="C92" s="19"/>
      <c r="D92" s="20">
        <f>104.98+159.88+143.98</f>
        <v>408.84000000000003</v>
      </c>
      <c r="E92" s="28" t="s">
        <v>44</v>
      </c>
    </row>
    <row r="93" spans="1:7" x14ac:dyDescent="0.25">
      <c r="A93" s="17"/>
      <c r="B93" s="18"/>
      <c r="C93" s="19"/>
      <c r="D93" s="20">
        <f>39.82+864.07+39.82+119.46+3507.58+408.15</f>
        <v>4978.8999999999996</v>
      </c>
      <c r="E93" s="28" t="s">
        <v>86</v>
      </c>
    </row>
    <row r="94" spans="1:7" x14ac:dyDescent="0.25">
      <c r="A94" s="17"/>
      <c r="B94" s="18"/>
      <c r="C94" s="19"/>
      <c r="D94" s="20">
        <f>34+137.5+55</f>
        <v>226.5</v>
      </c>
      <c r="E94" s="28" t="s">
        <v>53</v>
      </c>
    </row>
    <row r="95" spans="1:7" x14ac:dyDescent="0.25">
      <c r="A95" s="43" t="s">
        <v>88</v>
      </c>
      <c r="B95" s="43"/>
      <c r="C95" s="14"/>
      <c r="D95" s="13">
        <f>SUM(D10:D94)</f>
        <v>304001.81</v>
      </c>
      <c r="E95" s="15"/>
    </row>
    <row r="96" spans="1:7" x14ac:dyDescent="0.25">
      <c r="D96" s="4"/>
    </row>
    <row r="97" spans="1:7" x14ac:dyDescent="0.25">
      <c r="D97" s="42" t="s">
        <v>36</v>
      </c>
      <c r="E97" s="42"/>
    </row>
    <row r="98" spans="1:7" x14ac:dyDescent="0.25">
      <c r="D98" s="4"/>
    </row>
    <row r="99" spans="1:7" x14ac:dyDescent="0.25">
      <c r="D99" s="4"/>
    </row>
    <row r="100" spans="1:7" x14ac:dyDescent="0.25">
      <c r="D100" s="4"/>
    </row>
    <row r="101" spans="1:7" x14ac:dyDescent="0.25">
      <c r="D101" s="4"/>
    </row>
    <row r="102" spans="1:7" x14ac:dyDescent="0.25">
      <c r="D102" s="4"/>
    </row>
    <row r="103" spans="1:7" x14ac:dyDescent="0.25">
      <c r="D103" s="4"/>
    </row>
    <row r="104" spans="1:7" x14ac:dyDescent="0.25">
      <c r="D104" s="4"/>
    </row>
    <row r="105" spans="1:7" x14ac:dyDescent="0.25">
      <c r="D105" s="4"/>
    </row>
    <row r="106" spans="1:7" x14ac:dyDescent="0.25">
      <c r="D106" s="4"/>
    </row>
    <row r="107" spans="1:7" x14ac:dyDescent="0.25">
      <c r="D107" s="4"/>
    </row>
    <row r="108" spans="1:7" x14ac:dyDescent="0.25">
      <c r="D108" s="4"/>
    </row>
    <row r="109" spans="1:7" x14ac:dyDescent="0.25">
      <c r="D109" s="4"/>
    </row>
    <row r="110" spans="1:7" x14ac:dyDescent="0.25">
      <c r="D110" s="4"/>
    </row>
    <row r="111" spans="1:7" s="5" customFormat="1" x14ac:dyDescent="0.25">
      <c r="A111" s="28"/>
      <c r="B111" s="29"/>
      <c r="C111" s="28"/>
      <c r="D111" s="4"/>
      <c r="F111" s="28"/>
      <c r="G111" s="28"/>
    </row>
    <row r="112" spans="1:7" s="5" customFormat="1" x14ac:dyDescent="0.25">
      <c r="A112" s="28"/>
      <c r="B112" s="29"/>
      <c r="C112" s="28"/>
      <c r="D112" s="4"/>
      <c r="F112" s="28"/>
      <c r="G112" s="28"/>
    </row>
    <row r="113" spans="1:7" s="5" customFormat="1" x14ac:dyDescent="0.25">
      <c r="A113" s="28"/>
      <c r="B113" s="29"/>
      <c r="C113" s="28"/>
      <c r="D113" s="4"/>
      <c r="F113" s="28"/>
      <c r="G113" s="28"/>
    </row>
    <row r="114" spans="1:7" s="5" customFormat="1" x14ac:dyDescent="0.25">
      <c r="A114" s="28"/>
      <c r="B114" s="29"/>
      <c r="C114" s="28"/>
      <c r="D114" s="4"/>
      <c r="F114" s="28"/>
      <c r="G114" s="28"/>
    </row>
    <row r="115" spans="1:7" s="5" customFormat="1" x14ac:dyDescent="0.25">
      <c r="A115" s="28"/>
      <c r="B115" s="29"/>
      <c r="C115" s="28"/>
      <c r="D115" s="4"/>
      <c r="F115" s="28"/>
      <c r="G115" s="28"/>
    </row>
  </sheetData>
  <mergeCells count="4">
    <mergeCell ref="B6:D6"/>
    <mergeCell ref="B7:D7"/>
    <mergeCell ref="A95:B95"/>
    <mergeCell ref="D97:E97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topLeftCell="A40" zoomScale="170" zoomScaleNormal="170" workbookViewId="0">
      <selection activeCell="A10" sqref="A10"/>
    </sheetView>
  </sheetViews>
  <sheetFormatPr defaultRowHeight="15" x14ac:dyDescent="0.25"/>
  <cols>
    <col min="1" max="1" width="36.140625" customWidth="1"/>
    <col min="2" max="2" width="14" style="21" customWidth="1"/>
    <col min="3" max="3" width="16.5703125" customWidth="1"/>
    <col min="4" max="4" width="15.28515625" customWidth="1"/>
    <col min="5" max="5" width="35.5703125" style="5" customWidth="1"/>
    <col min="7" max="7" width="17.28515625" customWidth="1"/>
  </cols>
  <sheetData>
    <row r="1" spans="1:5" ht="15.75" x14ac:dyDescent="0.25">
      <c r="A1" s="3" t="s">
        <v>0</v>
      </c>
      <c r="B1" s="27"/>
      <c r="C1" s="28"/>
    </row>
    <row r="2" spans="1:5" ht="15.75" x14ac:dyDescent="0.25">
      <c r="A2" s="3" t="s">
        <v>1</v>
      </c>
    </row>
    <row r="3" spans="1:5" ht="15.75" x14ac:dyDescent="0.25">
      <c r="A3" s="3" t="s">
        <v>2</v>
      </c>
    </row>
    <row r="4" spans="1:5" ht="15.75" x14ac:dyDescent="0.25">
      <c r="A4" s="2" t="s">
        <v>10</v>
      </c>
    </row>
    <row r="6" spans="1:5" x14ac:dyDescent="0.25">
      <c r="B6" s="42" t="s">
        <v>3</v>
      </c>
      <c r="C6" s="42"/>
      <c r="D6" s="42"/>
    </row>
    <row r="7" spans="1:5" x14ac:dyDescent="0.25">
      <c r="B7" s="42" t="s">
        <v>39</v>
      </c>
      <c r="C7" s="42"/>
      <c r="D7" s="42"/>
    </row>
    <row r="9" spans="1:5" ht="30.75" customHeight="1" x14ac:dyDescent="0.25">
      <c r="A9" s="10" t="s">
        <v>5</v>
      </c>
      <c r="B9" s="11" t="s">
        <v>6</v>
      </c>
      <c r="C9" s="10" t="s">
        <v>7</v>
      </c>
      <c r="D9" s="10" t="s">
        <v>8</v>
      </c>
      <c r="E9" s="12" t="s">
        <v>9</v>
      </c>
    </row>
    <row r="10" spans="1:5" x14ac:dyDescent="0.25">
      <c r="A10" s="6" t="s">
        <v>40</v>
      </c>
      <c r="B10" s="7">
        <v>52951868648</v>
      </c>
      <c r="C10" s="7" t="s">
        <v>73</v>
      </c>
      <c r="D10" s="8">
        <v>330</v>
      </c>
      <c r="E10" s="9" t="s">
        <v>41</v>
      </c>
    </row>
    <row r="11" spans="1:5" x14ac:dyDescent="0.25">
      <c r="A11" s="6" t="s">
        <v>80</v>
      </c>
      <c r="B11" s="7">
        <v>90935624629</v>
      </c>
      <c r="C11" s="7" t="s">
        <v>13</v>
      </c>
      <c r="D11" s="8">
        <v>13101.15</v>
      </c>
      <c r="E11" s="9" t="s">
        <v>42</v>
      </c>
    </row>
    <row r="12" spans="1:5" x14ac:dyDescent="0.25">
      <c r="A12" s="6" t="s">
        <v>63</v>
      </c>
      <c r="B12" s="7">
        <v>63073332379</v>
      </c>
      <c r="C12" s="7" t="s">
        <v>23</v>
      </c>
      <c r="D12" s="8">
        <v>2239.2800000000002</v>
      </c>
      <c r="E12" s="9" t="s">
        <v>42</v>
      </c>
    </row>
    <row r="13" spans="1:5" x14ac:dyDescent="0.25">
      <c r="A13" s="6" t="s">
        <v>68</v>
      </c>
      <c r="B13" s="7">
        <v>87311810356</v>
      </c>
      <c r="C13" s="7" t="s">
        <v>69</v>
      </c>
      <c r="D13" s="8">
        <v>0.8</v>
      </c>
      <c r="E13" s="9" t="s">
        <v>60</v>
      </c>
    </row>
    <row r="14" spans="1:5" x14ac:dyDescent="0.25">
      <c r="A14" s="6" t="s">
        <v>68</v>
      </c>
      <c r="B14" s="7">
        <v>87311810356</v>
      </c>
      <c r="C14" s="7" t="s">
        <v>69</v>
      </c>
      <c r="D14" s="8">
        <v>59.2</v>
      </c>
      <c r="E14" s="9" t="s">
        <v>60</v>
      </c>
    </row>
    <row r="15" spans="1:5" x14ac:dyDescent="0.25">
      <c r="A15" s="6" t="s">
        <v>67</v>
      </c>
      <c r="B15" s="7">
        <v>81793146560</v>
      </c>
      <c r="C15" s="7" t="s">
        <v>23</v>
      </c>
      <c r="D15" s="8">
        <v>358.31</v>
      </c>
      <c r="E15" s="9" t="s">
        <v>60</v>
      </c>
    </row>
    <row r="16" spans="1:5" x14ac:dyDescent="0.25">
      <c r="A16" s="6" t="s">
        <v>71</v>
      </c>
      <c r="B16" s="7">
        <v>59372900659</v>
      </c>
      <c r="C16" s="7" t="s">
        <v>72</v>
      </c>
      <c r="D16" s="8">
        <v>95</v>
      </c>
      <c r="E16" s="9" t="s">
        <v>43</v>
      </c>
    </row>
    <row r="17" spans="1:5" x14ac:dyDescent="0.25">
      <c r="A17" s="6" t="s">
        <v>54</v>
      </c>
      <c r="B17" s="7">
        <v>60174672203</v>
      </c>
      <c r="C17" s="7" t="s">
        <v>55</v>
      </c>
      <c r="D17" s="8">
        <v>172</v>
      </c>
      <c r="E17" s="9" t="s">
        <v>44</v>
      </c>
    </row>
    <row r="18" spans="1:5" x14ac:dyDescent="0.25">
      <c r="A18" s="6" t="s">
        <v>47</v>
      </c>
      <c r="B18" s="7">
        <v>55610250666</v>
      </c>
      <c r="C18" s="7" t="s">
        <v>13</v>
      </c>
      <c r="D18" s="8">
        <v>898.02</v>
      </c>
      <c r="E18" s="9" t="s">
        <v>45</v>
      </c>
    </row>
    <row r="19" spans="1:5" x14ac:dyDescent="0.25">
      <c r="A19" s="6" t="s">
        <v>48</v>
      </c>
      <c r="B19" s="7">
        <v>89406825003</v>
      </c>
      <c r="C19" s="7" t="s">
        <v>13</v>
      </c>
      <c r="D19" s="8">
        <v>22.15</v>
      </c>
      <c r="E19" s="9" t="s">
        <v>46</v>
      </c>
    </row>
    <row r="20" spans="1:5" x14ac:dyDescent="0.25">
      <c r="A20" s="6" t="s">
        <v>49</v>
      </c>
      <c r="B20" s="7">
        <v>84923155727</v>
      </c>
      <c r="C20" s="7" t="s">
        <v>13</v>
      </c>
      <c r="D20" s="8">
        <v>32.43</v>
      </c>
      <c r="E20" s="9" t="s">
        <v>46</v>
      </c>
    </row>
    <row r="21" spans="1:5" x14ac:dyDescent="0.25">
      <c r="A21" s="6" t="s">
        <v>49</v>
      </c>
      <c r="B21" s="7">
        <v>84923155727</v>
      </c>
      <c r="C21" s="7" t="s">
        <v>13</v>
      </c>
      <c r="D21" s="8">
        <v>32.43</v>
      </c>
      <c r="E21" s="9" t="s">
        <v>46</v>
      </c>
    </row>
    <row r="22" spans="1:5" x14ac:dyDescent="0.25">
      <c r="A22" s="6" t="s">
        <v>48</v>
      </c>
      <c r="B22" s="7">
        <v>89406825003</v>
      </c>
      <c r="C22" s="7" t="s">
        <v>13</v>
      </c>
      <c r="D22" s="8">
        <v>37.56</v>
      </c>
      <c r="E22" s="9" t="s">
        <v>46</v>
      </c>
    </row>
    <row r="23" spans="1:5" x14ac:dyDescent="0.25">
      <c r="A23" s="6" t="s">
        <v>49</v>
      </c>
      <c r="B23" s="7">
        <v>84923155727</v>
      </c>
      <c r="C23" s="7" t="s">
        <v>13</v>
      </c>
      <c r="D23" s="8">
        <v>23.57</v>
      </c>
      <c r="E23" s="9" t="s">
        <v>46</v>
      </c>
    </row>
    <row r="24" spans="1:5" x14ac:dyDescent="0.25">
      <c r="A24" s="6" t="s">
        <v>48</v>
      </c>
      <c r="B24" s="7">
        <v>89406825003</v>
      </c>
      <c r="C24" s="7" t="s">
        <v>13</v>
      </c>
      <c r="D24" s="8">
        <v>3.69</v>
      </c>
      <c r="E24" s="9" t="s">
        <v>46</v>
      </c>
    </row>
    <row r="25" spans="1:5" x14ac:dyDescent="0.25">
      <c r="A25" s="6" t="s">
        <v>48</v>
      </c>
      <c r="B25" s="7">
        <v>89406825003</v>
      </c>
      <c r="C25" s="7" t="s">
        <v>13</v>
      </c>
      <c r="D25" s="8">
        <v>2.83</v>
      </c>
      <c r="E25" s="9" t="s">
        <v>46</v>
      </c>
    </row>
    <row r="26" spans="1:5" x14ac:dyDescent="0.25">
      <c r="A26" s="6" t="s">
        <v>48</v>
      </c>
      <c r="B26" s="7">
        <v>89406825003</v>
      </c>
      <c r="C26" s="7" t="s">
        <v>13</v>
      </c>
      <c r="D26" s="8">
        <v>7.9</v>
      </c>
      <c r="E26" s="9" t="s">
        <v>46</v>
      </c>
    </row>
    <row r="27" spans="1:5" x14ac:dyDescent="0.25">
      <c r="A27" s="6" t="s">
        <v>48</v>
      </c>
      <c r="B27" s="7">
        <v>89406825003</v>
      </c>
      <c r="C27" s="7" t="s">
        <v>13</v>
      </c>
      <c r="D27" s="8">
        <v>277.64999999999998</v>
      </c>
      <c r="E27" s="9" t="s">
        <v>46</v>
      </c>
    </row>
    <row r="28" spans="1:5" x14ac:dyDescent="0.25">
      <c r="A28" s="6" t="s">
        <v>49</v>
      </c>
      <c r="B28" s="7">
        <v>84923155727</v>
      </c>
      <c r="C28" s="7" t="s">
        <v>13</v>
      </c>
      <c r="D28" s="8">
        <v>720.76</v>
      </c>
      <c r="E28" s="9" t="s">
        <v>46</v>
      </c>
    </row>
    <row r="29" spans="1:5" x14ac:dyDescent="0.25">
      <c r="A29" s="6" t="s">
        <v>64</v>
      </c>
      <c r="B29" s="7">
        <v>85821130368</v>
      </c>
      <c r="C29" s="7" t="s">
        <v>23</v>
      </c>
      <c r="D29" s="8">
        <v>1.66</v>
      </c>
      <c r="E29" s="9" t="s">
        <v>27</v>
      </c>
    </row>
    <row r="30" spans="1:5" x14ac:dyDescent="0.25">
      <c r="A30" s="6" t="s">
        <v>79</v>
      </c>
      <c r="B30" s="7">
        <v>69523788448</v>
      </c>
      <c r="C30" s="7" t="s">
        <v>69</v>
      </c>
      <c r="D30" s="8">
        <v>24.89</v>
      </c>
      <c r="E30" s="9" t="s">
        <v>27</v>
      </c>
    </row>
    <row r="31" spans="1:5" x14ac:dyDescent="0.25">
      <c r="A31" s="6" t="s">
        <v>56</v>
      </c>
      <c r="B31" s="7">
        <v>17847110267</v>
      </c>
      <c r="C31" s="7" t="s">
        <v>23</v>
      </c>
      <c r="D31" s="8">
        <v>124.45</v>
      </c>
      <c r="E31" s="9" t="s">
        <v>27</v>
      </c>
    </row>
    <row r="32" spans="1:5" x14ac:dyDescent="0.25">
      <c r="A32" s="6" t="s">
        <v>65</v>
      </c>
      <c r="B32" s="7">
        <v>60291073227</v>
      </c>
      <c r="C32" s="7" t="s">
        <v>13</v>
      </c>
      <c r="D32" s="8">
        <v>1008</v>
      </c>
      <c r="E32" s="9" t="s">
        <v>50</v>
      </c>
    </row>
    <row r="33" spans="1:5" x14ac:dyDescent="0.25">
      <c r="A33" s="6" t="s">
        <v>65</v>
      </c>
      <c r="B33" s="7">
        <v>60291073227</v>
      </c>
      <c r="C33" s="7" t="s">
        <v>13</v>
      </c>
      <c r="D33" s="8">
        <v>1360.8</v>
      </c>
      <c r="E33" s="9" t="s">
        <v>50</v>
      </c>
    </row>
    <row r="34" spans="1:5" x14ac:dyDescent="0.25">
      <c r="A34" s="6" t="s">
        <v>17</v>
      </c>
      <c r="B34" s="7">
        <v>44138062462</v>
      </c>
      <c r="C34" s="7" t="s">
        <v>24</v>
      </c>
      <c r="D34" s="8">
        <v>1617.84</v>
      </c>
      <c r="E34" s="9" t="s">
        <v>29</v>
      </c>
    </row>
    <row r="35" spans="1:5" x14ac:dyDescent="0.25">
      <c r="A35" s="6" t="s">
        <v>21</v>
      </c>
      <c r="B35" s="7">
        <v>63949120108</v>
      </c>
      <c r="C35" s="7" t="s">
        <v>12</v>
      </c>
      <c r="D35" s="8">
        <v>1181.92</v>
      </c>
      <c r="E35" s="9" t="s">
        <v>29</v>
      </c>
    </row>
    <row r="36" spans="1:5" x14ac:dyDescent="0.25">
      <c r="A36" s="6" t="s">
        <v>66</v>
      </c>
      <c r="B36" s="7">
        <v>29524210204</v>
      </c>
      <c r="C36" s="7" t="s">
        <v>23</v>
      </c>
      <c r="D36" s="8">
        <v>98.06</v>
      </c>
      <c r="E36" s="9" t="s">
        <v>60</v>
      </c>
    </row>
    <row r="37" spans="1:5" x14ac:dyDescent="0.25">
      <c r="A37" s="6" t="s">
        <v>66</v>
      </c>
      <c r="B37" s="7">
        <v>29524210204</v>
      </c>
      <c r="C37" s="7" t="s">
        <v>23</v>
      </c>
      <c r="D37" s="8">
        <v>1.86</v>
      </c>
      <c r="E37" s="9" t="s">
        <v>60</v>
      </c>
    </row>
    <row r="38" spans="1:5" x14ac:dyDescent="0.25">
      <c r="A38" s="6" t="s">
        <v>68</v>
      </c>
      <c r="B38" s="7">
        <v>87311810356</v>
      </c>
      <c r="C38" s="7" t="s">
        <v>69</v>
      </c>
      <c r="D38" s="8">
        <v>85.94</v>
      </c>
      <c r="E38" s="9" t="s">
        <v>60</v>
      </c>
    </row>
    <row r="39" spans="1:5" x14ac:dyDescent="0.25">
      <c r="A39" s="6" t="s">
        <v>67</v>
      </c>
      <c r="B39" s="7">
        <v>81793146560</v>
      </c>
      <c r="C39" s="7" t="s">
        <v>23</v>
      </c>
      <c r="D39" s="8">
        <v>237.86</v>
      </c>
      <c r="E39" s="9" t="s">
        <v>60</v>
      </c>
    </row>
    <row r="40" spans="1:5" x14ac:dyDescent="0.25">
      <c r="A40" s="6" t="s">
        <v>51</v>
      </c>
      <c r="B40" s="7">
        <v>52869401719</v>
      </c>
      <c r="C40" s="7" t="s">
        <v>13</v>
      </c>
      <c r="D40" s="8">
        <v>18.75</v>
      </c>
      <c r="E40" s="9" t="s">
        <v>46</v>
      </c>
    </row>
    <row r="41" spans="1:5" x14ac:dyDescent="0.25">
      <c r="A41" s="6" t="s">
        <v>54</v>
      </c>
      <c r="B41" s="7">
        <v>60174672203</v>
      </c>
      <c r="C41" s="7" t="s">
        <v>55</v>
      </c>
      <c r="D41" s="8">
        <v>304.5</v>
      </c>
      <c r="E41" s="9" t="s">
        <v>44</v>
      </c>
    </row>
    <row r="42" spans="1:5" x14ac:dyDescent="0.25">
      <c r="A42" s="6" t="s">
        <v>57</v>
      </c>
      <c r="B42" s="7">
        <v>25358537422</v>
      </c>
      <c r="C42" s="7" t="s">
        <v>58</v>
      </c>
      <c r="D42" s="8">
        <v>50</v>
      </c>
      <c r="E42" s="9" t="s">
        <v>59</v>
      </c>
    </row>
    <row r="43" spans="1:5" x14ac:dyDescent="0.25">
      <c r="A43" s="6" t="s">
        <v>76</v>
      </c>
      <c r="B43" s="26" t="s">
        <v>77</v>
      </c>
      <c r="C43" s="7" t="s">
        <v>78</v>
      </c>
      <c r="D43" s="8">
        <v>830.53</v>
      </c>
      <c r="E43" s="9" t="s">
        <v>45</v>
      </c>
    </row>
    <row r="44" spans="1:5" x14ac:dyDescent="0.25">
      <c r="A44" s="6" t="s">
        <v>18</v>
      </c>
      <c r="B44" s="7">
        <v>90373162012</v>
      </c>
      <c r="C44" s="7" t="s">
        <v>13</v>
      </c>
      <c r="D44" s="8">
        <v>57.81</v>
      </c>
      <c r="E44" s="9" t="s">
        <v>29</v>
      </c>
    </row>
    <row r="45" spans="1:5" x14ac:dyDescent="0.25">
      <c r="A45" s="6" t="s">
        <v>70</v>
      </c>
      <c r="B45" s="7">
        <v>17091086337</v>
      </c>
      <c r="C45" s="7" t="s">
        <v>13</v>
      </c>
      <c r="D45" s="8">
        <f>169.01+239.21</f>
        <v>408.22</v>
      </c>
      <c r="E45" s="9" t="s">
        <v>29</v>
      </c>
    </row>
    <row r="46" spans="1:5" x14ac:dyDescent="0.25">
      <c r="A46" s="6" t="s">
        <v>20</v>
      </c>
      <c r="B46" s="7">
        <v>62226620908</v>
      </c>
      <c r="C46" s="7" t="s">
        <v>23</v>
      </c>
      <c r="D46" s="8">
        <f>1445.03+1009.14</f>
        <v>2454.17</v>
      </c>
      <c r="E46" s="9" t="s">
        <v>29</v>
      </c>
    </row>
    <row r="47" spans="1:5" x14ac:dyDescent="0.25">
      <c r="A47" s="6" t="s">
        <v>17</v>
      </c>
      <c r="B47" s="7">
        <v>44138062462</v>
      </c>
      <c r="C47" s="7" t="s">
        <v>24</v>
      </c>
      <c r="D47" s="8">
        <f>4321.05</f>
        <v>4321.05</v>
      </c>
      <c r="E47" s="9" t="s">
        <v>29</v>
      </c>
    </row>
    <row r="48" spans="1:5" x14ac:dyDescent="0.25">
      <c r="A48" s="6" t="s">
        <v>18</v>
      </c>
      <c r="B48" s="7">
        <v>90373162012</v>
      </c>
      <c r="C48" s="7" t="s">
        <v>13</v>
      </c>
      <c r="D48" s="8">
        <v>193.21</v>
      </c>
      <c r="E48" s="9" t="s">
        <v>29</v>
      </c>
    </row>
    <row r="49" spans="1:7" x14ac:dyDescent="0.25">
      <c r="A49" s="6" t="s">
        <v>18</v>
      </c>
      <c r="B49" s="7">
        <v>90373162012</v>
      </c>
      <c r="C49" s="7" t="s">
        <v>13</v>
      </c>
      <c r="D49" s="8">
        <v>595.22</v>
      </c>
      <c r="E49" s="9" t="s">
        <v>29</v>
      </c>
    </row>
    <row r="50" spans="1:7" x14ac:dyDescent="0.25">
      <c r="A50" s="6" t="s">
        <v>18</v>
      </c>
      <c r="B50" s="7">
        <v>90373162012</v>
      </c>
      <c r="C50" s="7" t="s">
        <v>13</v>
      </c>
      <c r="D50" s="8">
        <v>115.6</v>
      </c>
      <c r="E50" s="9" t="s">
        <v>29</v>
      </c>
    </row>
    <row r="51" spans="1:7" x14ac:dyDescent="0.25">
      <c r="A51" s="6" t="s">
        <v>17</v>
      </c>
      <c r="B51" s="7">
        <v>44138062462</v>
      </c>
      <c r="C51" s="7" t="s">
        <v>24</v>
      </c>
      <c r="D51" s="8">
        <v>152.66</v>
      </c>
      <c r="E51" s="9" t="s">
        <v>29</v>
      </c>
    </row>
    <row r="52" spans="1:7" x14ac:dyDescent="0.25">
      <c r="A52" s="6" t="s">
        <v>19</v>
      </c>
      <c r="B52" s="7">
        <v>10126357108</v>
      </c>
      <c r="C52" s="7" t="s">
        <v>25</v>
      </c>
      <c r="D52" s="8">
        <f>792.87+2981.17</f>
        <v>3774.04</v>
      </c>
      <c r="E52" s="9" t="s">
        <v>29</v>
      </c>
    </row>
    <row r="53" spans="1:7" x14ac:dyDescent="0.25">
      <c r="A53" s="6" t="s">
        <v>18</v>
      </c>
      <c r="B53" s="7">
        <v>90373162012</v>
      </c>
      <c r="C53" s="7" t="s">
        <v>13</v>
      </c>
      <c r="D53" s="8">
        <f>8909.95</f>
        <v>8909.9500000000007</v>
      </c>
      <c r="E53" s="9" t="s">
        <v>29</v>
      </c>
    </row>
    <row r="54" spans="1:7" x14ac:dyDescent="0.25">
      <c r="A54" s="6" t="s">
        <v>74</v>
      </c>
      <c r="B54" s="7">
        <v>65734315446</v>
      </c>
      <c r="C54" s="7" t="s">
        <v>75</v>
      </c>
      <c r="D54" s="8">
        <v>50.72</v>
      </c>
      <c r="E54" s="9" t="s">
        <v>29</v>
      </c>
    </row>
    <row r="55" spans="1:7" x14ac:dyDescent="0.25">
      <c r="A55" s="6" t="s">
        <v>70</v>
      </c>
      <c r="B55" s="7">
        <v>17091086337</v>
      </c>
      <c r="C55" s="7" t="s">
        <v>13</v>
      </c>
      <c r="D55" s="8">
        <v>235.19</v>
      </c>
      <c r="E55" s="9" t="s">
        <v>29</v>
      </c>
    </row>
    <row r="56" spans="1:7" x14ac:dyDescent="0.25">
      <c r="A56" s="6" t="s">
        <v>17</v>
      </c>
      <c r="B56" s="7">
        <v>44138062462</v>
      </c>
      <c r="C56" s="7" t="s">
        <v>24</v>
      </c>
      <c r="D56" s="8">
        <v>315.3</v>
      </c>
      <c r="E56" s="9" t="s">
        <v>29</v>
      </c>
    </row>
    <row r="57" spans="1:7" x14ac:dyDescent="0.25">
      <c r="A57" s="6" t="s">
        <v>18</v>
      </c>
      <c r="B57" s="7">
        <v>90373162012</v>
      </c>
      <c r="C57" s="7" t="s">
        <v>13</v>
      </c>
      <c r="D57" s="8">
        <v>567.35</v>
      </c>
      <c r="E57" s="9" t="s">
        <v>29</v>
      </c>
    </row>
    <row r="58" spans="1:7" x14ac:dyDescent="0.25">
      <c r="A58" s="6" t="s">
        <v>61</v>
      </c>
      <c r="B58" s="7">
        <v>34212194935</v>
      </c>
      <c r="C58" s="7" t="s">
        <v>62</v>
      </c>
      <c r="D58" s="8">
        <v>202.5</v>
      </c>
      <c r="E58" s="9" t="s">
        <v>29</v>
      </c>
    </row>
    <row r="59" spans="1:7" s="22" customFormat="1" ht="15.75" thickBot="1" x14ac:dyDescent="0.3">
      <c r="A59" s="6" t="s">
        <v>63</v>
      </c>
      <c r="B59" s="7">
        <v>63073332379</v>
      </c>
      <c r="C59" s="7" t="s">
        <v>23</v>
      </c>
      <c r="D59" s="24">
        <v>2770</v>
      </c>
      <c r="E59" s="25" t="s">
        <v>42</v>
      </c>
      <c r="G59" s="23"/>
    </row>
    <row r="60" spans="1:7" x14ac:dyDescent="0.25">
      <c r="A60" s="16" t="s">
        <v>37</v>
      </c>
      <c r="B60" s="7"/>
      <c r="C60" s="6"/>
      <c r="D60" s="8">
        <f>122.12</f>
        <v>122.12</v>
      </c>
      <c r="E60" s="6" t="s">
        <v>82</v>
      </c>
    </row>
    <row r="61" spans="1:7" s="28" customFormat="1" x14ac:dyDescent="0.25">
      <c r="A61" s="17"/>
      <c r="B61" s="18"/>
      <c r="C61" s="19"/>
      <c r="D61" s="20">
        <v>672</v>
      </c>
      <c r="E61" s="28" t="s">
        <v>81</v>
      </c>
    </row>
    <row r="62" spans="1:7" x14ac:dyDescent="0.25">
      <c r="A62" s="17"/>
      <c r="B62" s="18"/>
      <c r="C62" s="19"/>
      <c r="D62" s="20">
        <f>1415.96+10464.45+2084.89+11693.27+185972.06</f>
        <v>211630.63</v>
      </c>
      <c r="E62" t="s">
        <v>83</v>
      </c>
    </row>
    <row r="63" spans="1:7" x14ac:dyDescent="0.25">
      <c r="A63" s="17"/>
      <c r="B63" s="18"/>
      <c r="C63" s="19"/>
      <c r="D63" s="20">
        <f>233.63+1726.65+57.94+1929.39+29785.05</f>
        <v>33732.660000000003</v>
      </c>
      <c r="E63" t="s">
        <v>84</v>
      </c>
    </row>
    <row r="64" spans="1:7" x14ac:dyDescent="0.25">
      <c r="A64" s="17"/>
      <c r="B64" s="18"/>
      <c r="C64" s="19"/>
      <c r="D64" s="20">
        <f>600+1692.48</f>
        <v>2292.48</v>
      </c>
      <c r="E64" t="s">
        <v>85</v>
      </c>
    </row>
    <row r="65" spans="1:5" x14ac:dyDescent="0.25">
      <c r="A65" s="17"/>
      <c r="B65" s="18"/>
      <c r="C65" s="19"/>
      <c r="D65" s="20">
        <v>440.39</v>
      </c>
      <c r="E65" t="s">
        <v>44</v>
      </c>
    </row>
    <row r="66" spans="1:5" x14ac:dyDescent="0.25">
      <c r="A66" s="17"/>
      <c r="B66" s="18"/>
      <c r="C66" s="19"/>
      <c r="D66" s="20">
        <f>154.95+39.82+112.22+39.82+864.07+3513.3</f>
        <v>4724.18</v>
      </c>
      <c r="E66" t="s">
        <v>86</v>
      </c>
    </row>
    <row r="67" spans="1:5" x14ac:dyDescent="0.25">
      <c r="A67" s="17"/>
      <c r="B67" s="18"/>
      <c r="C67" s="19"/>
      <c r="D67" s="20">
        <v>212</v>
      </c>
      <c r="E67" t="s">
        <v>53</v>
      </c>
    </row>
    <row r="68" spans="1:5" x14ac:dyDescent="0.25">
      <c r="A68" s="43" t="s">
        <v>52</v>
      </c>
      <c r="B68" s="43"/>
      <c r="C68" s="14"/>
      <c r="D68" s="13">
        <f>SUM(D10:D67)</f>
        <v>304311.24000000005</v>
      </c>
      <c r="E68" s="15"/>
    </row>
    <row r="69" spans="1:5" x14ac:dyDescent="0.25">
      <c r="D69" s="4"/>
    </row>
    <row r="70" spans="1:5" x14ac:dyDescent="0.25">
      <c r="D70" s="42" t="s">
        <v>36</v>
      </c>
      <c r="E70" s="42"/>
    </row>
    <row r="71" spans="1:5" x14ac:dyDescent="0.25">
      <c r="D71" s="4"/>
    </row>
    <row r="72" spans="1:5" x14ac:dyDescent="0.25">
      <c r="D72" s="4"/>
    </row>
    <row r="73" spans="1:5" x14ac:dyDescent="0.25">
      <c r="D73" s="4"/>
    </row>
    <row r="74" spans="1:5" x14ac:dyDescent="0.25">
      <c r="D74" s="4"/>
    </row>
    <row r="75" spans="1:5" x14ac:dyDescent="0.25">
      <c r="D75" s="4"/>
    </row>
    <row r="76" spans="1:5" x14ac:dyDescent="0.25">
      <c r="D76" s="4"/>
    </row>
    <row r="77" spans="1:5" x14ac:dyDescent="0.25">
      <c r="D77" s="4"/>
    </row>
    <row r="78" spans="1:5" x14ac:dyDescent="0.25">
      <c r="D78" s="4"/>
    </row>
    <row r="79" spans="1:5" x14ac:dyDescent="0.25">
      <c r="D79" s="4"/>
    </row>
    <row r="80" spans="1:5" x14ac:dyDescent="0.25">
      <c r="D80" s="4"/>
    </row>
    <row r="81" spans="1:7" x14ac:dyDescent="0.25">
      <c r="D81" s="4"/>
    </row>
    <row r="82" spans="1:7" x14ac:dyDescent="0.25">
      <c r="D82" s="4"/>
    </row>
    <row r="83" spans="1:7" x14ac:dyDescent="0.25">
      <c r="D83" s="4"/>
    </row>
    <row r="84" spans="1:7" s="5" customFormat="1" x14ac:dyDescent="0.25">
      <c r="A84"/>
      <c r="B84" s="21"/>
      <c r="C84"/>
      <c r="D84" s="4"/>
      <c r="F84"/>
      <c r="G84"/>
    </row>
    <row r="85" spans="1:7" s="5" customFormat="1" x14ac:dyDescent="0.25">
      <c r="A85"/>
      <c r="B85" s="21"/>
      <c r="C85"/>
      <c r="D85" s="4"/>
      <c r="F85"/>
      <c r="G85"/>
    </row>
    <row r="86" spans="1:7" s="5" customFormat="1" x14ac:dyDescent="0.25">
      <c r="A86"/>
      <c r="B86" s="21"/>
      <c r="C86"/>
      <c r="D86" s="4"/>
      <c r="F86"/>
      <c r="G86"/>
    </row>
    <row r="87" spans="1:7" s="5" customFormat="1" x14ac:dyDescent="0.25">
      <c r="A87"/>
      <c r="B87" s="21"/>
      <c r="C87"/>
      <c r="D87" s="4"/>
      <c r="F87"/>
      <c r="G87"/>
    </row>
    <row r="88" spans="1:7" s="5" customFormat="1" x14ac:dyDescent="0.25">
      <c r="A88"/>
      <c r="B88" s="21"/>
      <c r="C88"/>
      <c r="D88" s="4"/>
      <c r="F88"/>
      <c r="G88"/>
    </row>
  </sheetData>
  <mergeCells count="4">
    <mergeCell ref="B6:D6"/>
    <mergeCell ref="B7:D7"/>
    <mergeCell ref="A68:B68"/>
    <mergeCell ref="D70:E70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opLeftCell="A16" zoomScale="180" zoomScaleNormal="180" workbookViewId="0">
      <selection activeCell="A22" sqref="A22"/>
    </sheetView>
  </sheetViews>
  <sheetFormatPr defaultRowHeight="15" x14ac:dyDescent="0.25"/>
  <cols>
    <col min="1" max="1" width="36.140625" customWidth="1"/>
    <col min="2" max="2" width="14" style="1" customWidth="1"/>
    <col min="3" max="3" width="12.85546875" customWidth="1"/>
    <col min="4" max="4" width="15.28515625" customWidth="1"/>
    <col min="5" max="5" width="35.5703125" style="5" customWidth="1"/>
    <col min="7" max="7" width="17.28515625" customWidth="1"/>
  </cols>
  <sheetData>
    <row r="1" spans="1:5" ht="15.75" x14ac:dyDescent="0.25">
      <c r="A1" s="3" t="s">
        <v>0</v>
      </c>
    </row>
    <row r="2" spans="1:5" ht="15.75" x14ac:dyDescent="0.25">
      <c r="A2" s="3" t="s">
        <v>1</v>
      </c>
    </row>
    <row r="3" spans="1:5" ht="15.75" x14ac:dyDescent="0.25">
      <c r="A3" s="3" t="s">
        <v>2</v>
      </c>
    </row>
    <row r="4" spans="1:5" ht="15.75" x14ac:dyDescent="0.25">
      <c r="A4" s="2" t="s">
        <v>10</v>
      </c>
    </row>
    <row r="6" spans="1:5" x14ac:dyDescent="0.25">
      <c r="B6" s="42" t="s">
        <v>3</v>
      </c>
      <c r="C6" s="42"/>
      <c r="D6" s="42"/>
    </row>
    <row r="7" spans="1:5" x14ac:dyDescent="0.25">
      <c r="B7" s="42" t="s">
        <v>4</v>
      </c>
      <c r="C7" s="42"/>
      <c r="D7" s="42"/>
    </row>
    <row r="9" spans="1:5" ht="30.75" customHeight="1" x14ac:dyDescent="0.25">
      <c r="A9" s="10" t="s">
        <v>5</v>
      </c>
      <c r="B9" s="11" t="s">
        <v>6</v>
      </c>
      <c r="C9" s="10" t="s">
        <v>7</v>
      </c>
      <c r="D9" s="10" t="s">
        <v>8</v>
      </c>
      <c r="E9" s="12" t="s">
        <v>9</v>
      </c>
    </row>
    <row r="10" spans="1:5" x14ac:dyDescent="0.25">
      <c r="A10" s="6" t="s">
        <v>11</v>
      </c>
      <c r="B10" s="7">
        <v>52508873833</v>
      </c>
      <c r="C10" s="6" t="s">
        <v>12</v>
      </c>
      <c r="D10" s="8">
        <v>147.61000000000001</v>
      </c>
      <c r="E10" s="9" t="s">
        <v>26</v>
      </c>
    </row>
    <row r="11" spans="1:5" x14ac:dyDescent="0.25">
      <c r="A11" s="6" t="s">
        <v>15</v>
      </c>
      <c r="B11" s="7">
        <v>66697874792</v>
      </c>
      <c r="C11" s="6" t="s">
        <v>13</v>
      </c>
      <c r="D11" s="8">
        <v>99.53</v>
      </c>
      <c r="E11" s="9" t="s">
        <v>27</v>
      </c>
    </row>
    <row r="12" spans="1:5" x14ac:dyDescent="0.25">
      <c r="A12" s="6" t="s">
        <v>16</v>
      </c>
      <c r="B12" s="7">
        <v>77524206664</v>
      </c>
      <c r="C12" s="6" t="s">
        <v>23</v>
      </c>
      <c r="D12" s="8">
        <v>579.28</v>
      </c>
      <c r="E12" s="9" t="s">
        <v>28</v>
      </c>
    </row>
    <row r="13" spans="1:5" x14ac:dyDescent="0.25">
      <c r="A13" s="6" t="s">
        <v>17</v>
      </c>
      <c r="B13" s="7">
        <v>44138062462</v>
      </c>
      <c r="C13" s="6" t="s">
        <v>24</v>
      </c>
      <c r="D13" s="8">
        <v>93.75</v>
      </c>
      <c r="E13" s="9" t="s">
        <v>29</v>
      </c>
    </row>
    <row r="14" spans="1:5" x14ac:dyDescent="0.25">
      <c r="A14" s="6" t="s">
        <v>18</v>
      </c>
      <c r="B14" s="7">
        <v>90373162012</v>
      </c>
      <c r="C14" s="6" t="s">
        <v>13</v>
      </c>
      <c r="D14" s="8">
        <v>52.84</v>
      </c>
      <c r="E14" s="9" t="s">
        <v>29</v>
      </c>
    </row>
    <row r="15" spans="1:5" x14ac:dyDescent="0.25">
      <c r="A15" s="6" t="s">
        <v>17</v>
      </c>
      <c r="B15" s="7">
        <v>44138062462</v>
      </c>
      <c r="C15" s="6" t="s">
        <v>24</v>
      </c>
      <c r="D15" s="8">
        <v>4164.32</v>
      </c>
      <c r="E15" s="9" t="s">
        <v>29</v>
      </c>
    </row>
    <row r="16" spans="1:5" x14ac:dyDescent="0.25">
      <c r="A16" s="6" t="s">
        <v>18</v>
      </c>
      <c r="B16" s="7">
        <v>90373162012</v>
      </c>
      <c r="C16" s="6" t="s">
        <v>13</v>
      </c>
      <c r="D16" s="8">
        <v>545.41999999999996</v>
      </c>
      <c r="E16" s="9" t="s">
        <v>29</v>
      </c>
    </row>
    <row r="17" spans="1:7" x14ac:dyDescent="0.25">
      <c r="A17" s="6" t="s">
        <v>19</v>
      </c>
      <c r="B17" s="7">
        <v>10126357108</v>
      </c>
      <c r="C17" s="6" t="s">
        <v>25</v>
      </c>
      <c r="D17" s="8">
        <f>1289.45+1945.22</f>
        <v>3234.67</v>
      </c>
      <c r="E17" s="9" t="s">
        <v>29</v>
      </c>
    </row>
    <row r="18" spans="1:7" x14ac:dyDescent="0.25">
      <c r="A18" s="6" t="s">
        <v>18</v>
      </c>
      <c r="B18" s="7">
        <v>90373162012</v>
      </c>
      <c r="C18" s="6" t="s">
        <v>13</v>
      </c>
      <c r="D18" s="8">
        <v>158.52000000000001</v>
      </c>
      <c r="E18" s="9" t="s">
        <v>29</v>
      </c>
    </row>
    <row r="19" spans="1:7" x14ac:dyDescent="0.25">
      <c r="A19" s="6" t="s">
        <v>18</v>
      </c>
      <c r="B19" s="7">
        <v>90373162012</v>
      </c>
      <c r="C19" s="6" t="s">
        <v>13</v>
      </c>
      <c r="D19" s="8">
        <v>101.6</v>
      </c>
      <c r="E19" s="9" t="s">
        <v>29</v>
      </c>
    </row>
    <row r="20" spans="1:7" x14ac:dyDescent="0.25">
      <c r="A20" s="6" t="s">
        <v>20</v>
      </c>
      <c r="B20" s="7">
        <v>62226620908</v>
      </c>
      <c r="C20" s="6" t="s">
        <v>23</v>
      </c>
      <c r="D20" s="8">
        <f>628.95+128.04</f>
        <v>756.99</v>
      </c>
      <c r="E20" s="9" t="s">
        <v>29</v>
      </c>
    </row>
    <row r="21" spans="1:7" x14ac:dyDescent="0.25">
      <c r="A21" s="6" t="s">
        <v>18</v>
      </c>
      <c r="B21" s="7">
        <v>90373162012</v>
      </c>
      <c r="C21" s="6" t="s">
        <v>13</v>
      </c>
      <c r="D21" s="8">
        <v>8117.97</v>
      </c>
      <c r="E21" s="9" t="s">
        <v>29</v>
      </c>
    </row>
    <row r="22" spans="1:7" x14ac:dyDescent="0.25">
      <c r="A22" s="6" t="s">
        <v>18</v>
      </c>
      <c r="B22" s="7">
        <v>90373162012</v>
      </c>
      <c r="C22" s="6" t="s">
        <v>13</v>
      </c>
      <c r="D22" s="8">
        <v>262.8</v>
      </c>
      <c r="E22" s="9" t="s">
        <v>29</v>
      </c>
    </row>
    <row r="23" spans="1:7" x14ac:dyDescent="0.25">
      <c r="A23" s="6" t="s">
        <v>17</v>
      </c>
      <c r="B23" s="7">
        <v>44138062462</v>
      </c>
      <c r="C23" s="6" t="s">
        <v>24</v>
      </c>
      <c r="D23" s="8">
        <v>154.9</v>
      </c>
      <c r="E23" s="9" t="s">
        <v>29</v>
      </c>
    </row>
    <row r="24" spans="1:7" x14ac:dyDescent="0.25">
      <c r="A24" s="6" t="s">
        <v>21</v>
      </c>
      <c r="B24" s="7">
        <v>63949120108</v>
      </c>
      <c r="C24" s="6" t="s">
        <v>12</v>
      </c>
      <c r="D24" s="8">
        <v>901.05</v>
      </c>
      <c r="E24" s="9" t="s">
        <v>29</v>
      </c>
    </row>
    <row r="25" spans="1:7" x14ac:dyDescent="0.25">
      <c r="A25" s="6" t="s">
        <v>17</v>
      </c>
      <c r="B25" s="7">
        <v>44138062462</v>
      </c>
      <c r="C25" s="6" t="s">
        <v>24</v>
      </c>
      <c r="D25" s="8">
        <v>1213.3800000000001</v>
      </c>
      <c r="E25" s="9" t="s">
        <v>29</v>
      </c>
    </row>
    <row r="26" spans="1:7" x14ac:dyDescent="0.25">
      <c r="A26" s="6" t="s">
        <v>22</v>
      </c>
      <c r="B26" s="7">
        <v>25272825447</v>
      </c>
      <c r="C26" s="6" t="s">
        <v>13</v>
      </c>
      <c r="D26" s="8">
        <v>41.48</v>
      </c>
      <c r="E26" s="9" t="s">
        <v>30</v>
      </c>
      <c r="G26" s="4"/>
    </row>
    <row r="27" spans="1:7" x14ac:dyDescent="0.25">
      <c r="A27" s="16" t="s">
        <v>37</v>
      </c>
      <c r="B27" s="7"/>
      <c r="C27" s="6"/>
      <c r="D27" s="8">
        <f>124.21</f>
        <v>124.21</v>
      </c>
      <c r="E27" s="6" t="s">
        <v>34</v>
      </c>
    </row>
    <row r="28" spans="1:7" s="28" customFormat="1" x14ac:dyDescent="0.25">
      <c r="A28" s="17"/>
      <c r="B28" s="18"/>
      <c r="C28" s="19"/>
      <c r="D28" s="20">
        <v>560</v>
      </c>
      <c r="E28" s="28" t="s">
        <v>38</v>
      </c>
    </row>
    <row r="29" spans="1:7" x14ac:dyDescent="0.25">
      <c r="A29" s="17"/>
      <c r="B29" s="18"/>
      <c r="C29" s="19"/>
      <c r="D29" s="20">
        <v>212943.7</v>
      </c>
      <c r="E29" t="s">
        <v>31</v>
      </c>
    </row>
    <row r="30" spans="1:7" x14ac:dyDescent="0.25">
      <c r="A30" s="17"/>
      <c r="B30" s="18"/>
      <c r="C30" s="19"/>
      <c r="D30" s="20">
        <v>34020.949999999997</v>
      </c>
      <c r="E30" t="s">
        <v>35</v>
      </c>
    </row>
    <row r="31" spans="1:7" x14ac:dyDescent="0.25">
      <c r="A31" s="17"/>
      <c r="B31" s="18"/>
      <c r="C31" s="19"/>
      <c r="D31" s="20">
        <v>4869.96</v>
      </c>
      <c r="E31" t="s">
        <v>32</v>
      </c>
    </row>
    <row r="32" spans="1:7" x14ac:dyDescent="0.25">
      <c r="A32" s="17"/>
      <c r="B32" s="18"/>
      <c r="C32" s="19"/>
      <c r="D32" s="20">
        <v>4206.83</v>
      </c>
      <c r="E32" t="s">
        <v>33</v>
      </c>
    </row>
    <row r="33" spans="1:5" x14ac:dyDescent="0.25">
      <c r="A33" s="43" t="s">
        <v>14</v>
      </c>
      <c r="B33" s="43"/>
      <c r="C33" s="14"/>
      <c r="D33" s="13">
        <f>SUM(D10:D32)</f>
        <v>277351.76000000007</v>
      </c>
      <c r="E33" s="15"/>
    </row>
    <row r="34" spans="1:5" x14ac:dyDescent="0.25">
      <c r="D34" s="4"/>
    </row>
    <row r="35" spans="1:5" x14ac:dyDescent="0.25">
      <c r="D35" s="42" t="s">
        <v>36</v>
      </c>
      <c r="E35" s="42"/>
    </row>
    <row r="36" spans="1:5" x14ac:dyDescent="0.25">
      <c r="D36" s="4"/>
    </row>
    <row r="37" spans="1:5" x14ac:dyDescent="0.25">
      <c r="D37" s="4"/>
    </row>
    <row r="38" spans="1:5" x14ac:dyDescent="0.25">
      <c r="D38" s="4"/>
    </row>
    <row r="39" spans="1:5" x14ac:dyDescent="0.25">
      <c r="D39" s="4"/>
    </row>
    <row r="40" spans="1:5" x14ac:dyDescent="0.25">
      <c r="D40" s="4"/>
    </row>
    <row r="41" spans="1:5" x14ac:dyDescent="0.25">
      <c r="D41" s="4"/>
    </row>
    <row r="42" spans="1:5" x14ac:dyDescent="0.25">
      <c r="D42" s="4"/>
    </row>
    <row r="43" spans="1:5" x14ac:dyDescent="0.25">
      <c r="D43" s="4"/>
    </row>
    <row r="44" spans="1:5" x14ac:dyDescent="0.25">
      <c r="D44" s="4"/>
    </row>
    <row r="45" spans="1:5" x14ac:dyDescent="0.25">
      <c r="D45" s="4"/>
    </row>
    <row r="46" spans="1:5" x14ac:dyDescent="0.25">
      <c r="D46" s="4"/>
    </row>
    <row r="47" spans="1:5" x14ac:dyDescent="0.25">
      <c r="D47" s="4"/>
    </row>
    <row r="48" spans="1:5" x14ac:dyDescent="0.25">
      <c r="D48" s="4"/>
    </row>
    <row r="49" spans="4:4" x14ac:dyDescent="0.25">
      <c r="D49" s="4"/>
    </row>
    <row r="50" spans="4:4" x14ac:dyDescent="0.25">
      <c r="D50" s="4"/>
    </row>
    <row r="51" spans="4:4" x14ac:dyDescent="0.25">
      <c r="D51" s="4"/>
    </row>
    <row r="52" spans="4:4" x14ac:dyDescent="0.25">
      <c r="D52" s="4"/>
    </row>
    <row r="53" spans="4:4" x14ac:dyDescent="0.25">
      <c r="D53" s="4"/>
    </row>
  </sheetData>
  <mergeCells count="4">
    <mergeCell ref="A33:B33"/>
    <mergeCell ref="B6:D6"/>
    <mergeCell ref="B7:D7"/>
    <mergeCell ref="D35:E3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09 2024</vt:lpstr>
      <vt:lpstr>08 2024</vt:lpstr>
      <vt:lpstr>07 2024</vt:lpstr>
      <vt:lpstr>06 2024</vt:lpstr>
      <vt:lpstr>05 2024</vt:lpstr>
      <vt:lpstr>04 2024</vt:lpstr>
      <vt:lpstr>03 2024</vt:lpstr>
      <vt:lpstr>02 2024</vt:lpstr>
      <vt:lpstr>01 2024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2024-10-01T08:22:12Z</cp:lastPrinted>
  <dcterms:created xsi:type="dcterms:W3CDTF">2024-02-19T10:46:54Z</dcterms:created>
  <dcterms:modified xsi:type="dcterms:W3CDTF">2024-10-01T08:25:05Z</dcterms:modified>
</cp:coreProperties>
</file>